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810" windowWidth="14415" windowHeight="73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530" i="1"/>
  <c r="G525"/>
  <c r="A521"/>
  <c r="C521" s="1"/>
  <c r="A520"/>
  <c r="C520" s="1"/>
  <c r="A519"/>
  <c r="C519" s="1"/>
  <c r="C518"/>
  <c r="A518"/>
  <c r="A517"/>
  <c r="C517" s="1"/>
  <c r="A516"/>
  <c r="C516" s="1"/>
  <c r="A515"/>
  <c r="C515" s="1"/>
  <c r="A514"/>
  <c r="C514" s="1"/>
  <c r="A513"/>
  <c r="C513" s="1"/>
  <c r="G512"/>
  <c r="G530" s="1"/>
  <c r="A512"/>
  <c r="A530" s="1"/>
  <c r="G470"/>
  <c r="A470"/>
  <c r="C466"/>
  <c r="C451"/>
  <c r="C450"/>
  <c r="C449"/>
  <c r="C448"/>
  <c r="C447"/>
  <c r="C446"/>
  <c r="C445"/>
  <c r="C444"/>
  <c r="I430"/>
  <c r="B422"/>
  <c r="G417"/>
  <c r="A413"/>
  <c r="C413" s="1"/>
  <c r="A412"/>
  <c r="C412" s="1"/>
  <c r="A411"/>
  <c r="C411" s="1"/>
  <c r="A410"/>
  <c r="C410" s="1"/>
  <c r="A409"/>
  <c r="C409" s="1"/>
  <c r="G408"/>
  <c r="A408"/>
  <c r="C408" s="1"/>
  <c r="A407"/>
  <c r="C407" s="1"/>
  <c r="A406"/>
  <c r="C406" s="1"/>
  <c r="A405"/>
  <c r="C405" s="1"/>
  <c r="A404"/>
  <c r="A422" s="1"/>
  <c r="A362"/>
  <c r="D358"/>
  <c r="D466" s="1"/>
  <c r="C358"/>
  <c r="G357"/>
  <c r="D357" s="1"/>
  <c r="G354"/>
  <c r="G343"/>
  <c r="C343"/>
  <c r="G342"/>
  <c r="C342"/>
  <c r="G341"/>
  <c r="C341"/>
  <c r="G340"/>
  <c r="C340"/>
  <c r="C339"/>
  <c r="G338"/>
  <c r="C338"/>
  <c r="G337"/>
  <c r="C337"/>
  <c r="G336"/>
  <c r="G362" s="1"/>
  <c r="C336"/>
  <c r="B314"/>
  <c r="G309"/>
  <c r="A305"/>
  <c r="C305" s="1"/>
  <c r="A304"/>
  <c r="C304" s="1"/>
  <c r="A303"/>
  <c r="C303" s="1"/>
  <c r="A302"/>
  <c r="C302" s="1"/>
  <c r="A301"/>
  <c r="C301" s="1"/>
  <c r="G300"/>
  <c r="A300"/>
  <c r="C300" s="1"/>
  <c r="C299"/>
  <c r="A299"/>
  <c r="A298"/>
  <c r="C298" s="1"/>
  <c r="A297"/>
  <c r="C297" s="1"/>
  <c r="G296"/>
  <c r="G314" s="1"/>
  <c r="A296"/>
  <c r="B254"/>
  <c r="A254"/>
  <c r="D248"/>
  <c r="D356" s="1"/>
  <c r="D464" s="1"/>
  <c r="G246"/>
  <c r="C235"/>
  <c r="G234"/>
  <c r="C234"/>
  <c r="G233"/>
  <c r="C233"/>
  <c r="G232"/>
  <c r="C232"/>
  <c r="C231"/>
  <c r="G230"/>
  <c r="C230"/>
  <c r="G229"/>
  <c r="C229"/>
  <c r="G228"/>
  <c r="C228"/>
  <c r="B207"/>
  <c r="G201"/>
  <c r="G200"/>
  <c r="G207" s="1"/>
  <c r="A197"/>
  <c r="C197" s="1"/>
  <c r="A196"/>
  <c r="C196" s="1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A207" s="1"/>
  <c r="G146"/>
  <c r="B146"/>
  <c r="A146"/>
  <c r="D139"/>
  <c r="D247" s="1"/>
  <c r="D355" s="1"/>
  <c r="D463" s="1"/>
  <c r="C127"/>
  <c r="C126"/>
  <c r="C125"/>
  <c r="C124"/>
  <c r="C123"/>
  <c r="C122"/>
  <c r="C121"/>
  <c r="C120"/>
  <c r="C146" s="1"/>
  <c r="I101"/>
  <c r="I103" s="1"/>
  <c r="I105" s="1"/>
  <c r="B97"/>
  <c r="A97"/>
  <c r="I93"/>
  <c r="D93"/>
  <c r="D202" s="1"/>
  <c r="D310" s="1"/>
  <c r="D418" s="1"/>
  <c r="D526" s="1"/>
  <c r="G92"/>
  <c r="D92" s="1"/>
  <c r="D201" s="1"/>
  <c r="D309" s="1"/>
  <c r="G91"/>
  <c r="D91" s="1"/>
  <c r="D200" s="1"/>
  <c r="D308" s="1"/>
  <c r="D416" s="1"/>
  <c r="D524" s="1"/>
  <c r="D90"/>
  <c r="D199" s="1"/>
  <c r="D307" s="1"/>
  <c r="D415" s="1"/>
  <c r="D523" s="1"/>
  <c r="D89"/>
  <c r="D198" s="1"/>
  <c r="D306" s="1"/>
  <c r="D414" s="1"/>
  <c r="D522" s="1"/>
  <c r="D88"/>
  <c r="D197" s="1"/>
  <c r="D305" s="1"/>
  <c r="D413" s="1"/>
  <c r="D521" s="1"/>
  <c r="C88"/>
  <c r="D87"/>
  <c r="D196" s="1"/>
  <c r="D304" s="1"/>
  <c r="D412" s="1"/>
  <c r="D520" s="1"/>
  <c r="C87"/>
  <c r="D86"/>
  <c r="D195" s="1"/>
  <c r="D303" s="1"/>
  <c r="D411" s="1"/>
  <c r="D519" s="1"/>
  <c r="C86"/>
  <c r="D85"/>
  <c r="D194" s="1"/>
  <c r="D302" s="1"/>
  <c r="D410" s="1"/>
  <c r="D518" s="1"/>
  <c r="C85"/>
  <c r="D84"/>
  <c r="D193" s="1"/>
  <c r="D301" s="1"/>
  <c r="D409" s="1"/>
  <c r="D517" s="1"/>
  <c r="C84"/>
  <c r="D83"/>
  <c r="D192" s="1"/>
  <c r="D300" s="1"/>
  <c r="C83"/>
  <c r="I82"/>
  <c r="D82"/>
  <c r="D191" s="1"/>
  <c r="D299" s="1"/>
  <c r="D407" s="1"/>
  <c r="D515" s="1"/>
  <c r="C82"/>
  <c r="I81"/>
  <c r="D81"/>
  <c r="D190" s="1"/>
  <c r="D298" s="1"/>
  <c r="D406" s="1"/>
  <c r="D514" s="1"/>
  <c r="C81"/>
  <c r="D80"/>
  <c r="D189" s="1"/>
  <c r="D297" s="1"/>
  <c r="D405" s="1"/>
  <c r="D513" s="1"/>
  <c r="C80"/>
  <c r="G79"/>
  <c r="G97" s="1"/>
  <c r="C79"/>
  <c r="C97" s="1"/>
  <c r="B37"/>
  <c r="A37"/>
  <c r="D28"/>
  <c r="D138" s="1"/>
  <c r="D27"/>
  <c r="D137" s="1"/>
  <c r="D245" s="1"/>
  <c r="D353" s="1"/>
  <c r="D461" s="1"/>
  <c r="D26"/>
  <c r="D136" s="1"/>
  <c r="D244" s="1"/>
  <c r="D352" s="1"/>
  <c r="D460" s="1"/>
  <c r="D25"/>
  <c r="D135" s="1"/>
  <c r="D243" s="1"/>
  <c r="D351" s="1"/>
  <c r="D459" s="1"/>
  <c r="D24"/>
  <c r="D134" s="1"/>
  <c r="D242" s="1"/>
  <c r="D350" s="1"/>
  <c r="D458" s="1"/>
  <c r="D23"/>
  <c r="D133" s="1"/>
  <c r="D241" s="1"/>
  <c r="D349" s="1"/>
  <c r="D457" s="1"/>
  <c r="D22"/>
  <c r="D132" s="1"/>
  <c r="D240" s="1"/>
  <c r="D348" s="1"/>
  <c r="D456" s="1"/>
  <c r="D21"/>
  <c r="D131" s="1"/>
  <c r="D239" s="1"/>
  <c r="D347" s="1"/>
  <c r="D455" s="1"/>
  <c r="D20"/>
  <c r="D130" s="1"/>
  <c r="D238" s="1"/>
  <c r="D346" s="1"/>
  <c r="D454" s="1"/>
  <c r="D19"/>
  <c r="D129" s="1"/>
  <c r="D237" s="1"/>
  <c r="D345" s="1"/>
  <c r="D453" s="1"/>
  <c r="D18"/>
  <c r="D128" s="1"/>
  <c r="D236" s="1"/>
  <c r="D344" s="1"/>
  <c r="D452" s="1"/>
  <c r="G17"/>
  <c r="G37" s="1"/>
  <c r="G100" s="1"/>
  <c r="G101" s="1"/>
  <c r="G118" s="1"/>
  <c r="C17"/>
  <c r="D16"/>
  <c r="D126" s="1"/>
  <c r="C16"/>
  <c r="D15"/>
  <c r="D125" s="1"/>
  <c r="C15"/>
  <c r="D14"/>
  <c r="D124" s="1"/>
  <c r="D232" s="1"/>
  <c r="D340" s="1"/>
  <c r="D448" s="1"/>
  <c r="C14"/>
  <c r="D13"/>
  <c r="D123" s="1"/>
  <c r="D231" s="1"/>
  <c r="D339" s="1"/>
  <c r="D447" s="1"/>
  <c r="C13"/>
  <c r="D12"/>
  <c r="D122" s="1"/>
  <c r="C12"/>
  <c r="D11"/>
  <c r="D121" s="1"/>
  <c r="D229" s="1"/>
  <c r="D337" s="1"/>
  <c r="D445" s="1"/>
  <c r="C11"/>
  <c r="D10"/>
  <c r="D120" s="1"/>
  <c r="C10"/>
  <c r="C37" s="1"/>
  <c r="D79" l="1"/>
  <c r="D188" s="1"/>
  <c r="C254"/>
  <c r="A314"/>
  <c r="I336"/>
  <c r="G422"/>
  <c r="G425" s="1"/>
  <c r="G533"/>
  <c r="C512"/>
  <c r="D296"/>
  <c r="D207"/>
  <c r="G210"/>
  <c r="D233"/>
  <c r="D234"/>
  <c r="D246"/>
  <c r="D354" s="1"/>
  <c r="D462" s="1"/>
  <c r="B357"/>
  <c r="D465"/>
  <c r="G211"/>
  <c r="G226" s="1"/>
  <c r="D228"/>
  <c r="D230"/>
  <c r="D338" s="1"/>
  <c r="D446" s="1"/>
  <c r="D341"/>
  <c r="D449" s="1"/>
  <c r="D342"/>
  <c r="D450" s="1"/>
  <c r="D417"/>
  <c r="D525" s="1"/>
  <c r="D17"/>
  <c r="D127" s="1"/>
  <c r="D235" s="1"/>
  <c r="D343" s="1"/>
  <c r="D451" s="1"/>
  <c r="D97"/>
  <c r="C188"/>
  <c r="C207" s="1"/>
  <c r="G254"/>
  <c r="G317" s="1"/>
  <c r="C296"/>
  <c r="C314" s="1"/>
  <c r="D408"/>
  <c r="D516" s="1"/>
  <c r="C404"/>
  <c r="C422" s="1"/>
  <c r="C530"/>
  <c r="D254" l="1"/>
  <c r="D336"/>
  <c r="B362"/>
  <c r="C357"/>
  <c r="C362" s="1"/>
  <c r="D404"/>
  <c r="D314"/>
  <c r="D37"/>
  <c r="D100" s="1"/>
  <c r="D101" s="1"/>
  <c r="D146"/>
  <c r="D210" s="1"/>
  <c r="D211" s="1"/>
  <c r="B465"/>
  <c r="G318"/>
  <c r="G334" s="1"/>
  <c r="G426" s="1"/>
  <c r="D422" l="1"/>
  <c r="D512"/>
  <c r="D315"/>
  <c r="D318" s="1"/>
  <c r="G442"/>
  <c r="G534" s="1"/>
  <c r="I426"/>
  <c r="C465"/>
  <c r="C470" s="1"/>
  <c r="B470"/>
  <c r="D444"/>
  <c r="D362"/>
  <c r="D423" s="1"/>
  <c r="D426" s="1"/>
  <c r="D470" l="1"/>
  <c r="D530"/>
  <c r="D531" l="1"/>
  <c r="D534" s="1"/>
</calcChain>
</file>

<file path=xl/sharedStrings.xml><?xml version="1.0" encoding="utf-8"?>
<sst xmlns="http://schemas.openxmlformats.org/spreadsheetml/2006/main" count="502" uniqueCount="88">
  <si>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</si>
  <si>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</si>
  <si>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</si>
  <si>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</si>
  <si>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</si>
  <si>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</si>
  <si>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</si>
  <si>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</si>
  <si>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</si>
  <si>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</si>
  <si>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</si>
  <si>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</si>
  <si>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</si>
  <si>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</si>
  <si>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</si>
  <si>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</si>
  <si>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</si>
  <si>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</si>
  <si>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</si>
  <si>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</si>
  <si>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</si>
  <si>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</si>
  <si>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</si>
  <si>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</si>
  <si>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</si>
  <si>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</si>
  <si>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</si>
  <si>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</si>
  <si>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</si>
  <si>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</si>
  <si>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</si>
  <si>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</si>
  <si>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</si>
  <si>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</si>
  <si>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</si>
  <si>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</si>
  <si>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</si>
  <si>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</si>
  <si>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</si>
  <si>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</si>
  <si>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</si>
  <si>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</si>
  <si>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</si>
  <si>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</si>
  <si>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</si>
  <si>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</si>
  <si>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</si>
  <si>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</si>
  <si>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</si>
  <si>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</si>
  <si>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</si>
  <si>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</si>
  <si>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</si>
  <si>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</si>
  <si>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</si>
  <si>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</si>
  <si>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</si>
  <si>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</si>
  <si>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</si>
  <si>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</si>
  <si>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</si>
  <si>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</si>
  <si>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</si>
  <si>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</si>
  <si>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</si>
  <si>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</si>
  <si>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</si>
  <si>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</si>
  <si>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</si>
  <si>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</si>
  <si>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</si>
  <si>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</si>
  <si>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</si>
  <si>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</si>
  <si>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</si>
  <si>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</si>
  <si>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</si>
  <si>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</si>
  <si>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</si>
  <si>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</si>
  <si>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</si>
  <si>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</si>
  <si>
    <t>ปีงบประมาณ 2560   ประจำเดือน    ธันวาคม   2559</t>
  </si>
  <si>
    <t>ปีงบประมาณ 2560   ประจำเดือน    มกราคม   2560</t>
  </si>
  <si>
    <t>เงินอุดหนุนเฉพาะกิจ</t>
  </si>
  <si>
    <t>เงินทุนเศรษฐหิจชุมชน</t>
  </si>
  <si>
    <t>ปีงบประมาณ 2560   ประจำเดือน    กุมภาพันธ์   2560</t>
  </si>
  <si>
    <t>เงินทุนโครงการเศรษฐกิจชุมชน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</si>
</sst>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321</xdr:row>
      <xdr:rowOff>238125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320</xdr:row>
      <xdr:rowOff>171450</xdr:rowOff>
    </xdr:from>
    <xdr:ext cx="1638301" cy="744435"/>
    <xdr:sp macro="" textlink="">
      <xdr:nvSpPr>
        <xdr:cNvPr id="95" name="TextBox 94"/>
        <xdr:cNvSpPr txBox="1"/>
      </xdr:nvSpPr>
      <xdr:spPr>
        <a:xfrm>
          <a:off x="28574" y="945737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321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320</xdr:row>
      <xdr:rowOff>190500</xdr:rowOff>
    </xdr:from>
    <xdr:ext cx="1323975" cy="903837"/>
    <xdr:sp macro="" textlink="">
      <xdr:nvSpPr>
        <xdr:cNvPr id="97" name="TextBox 96"/>
        <xdr:cNvSpPr txBox="1"/>
      </xdr:nvSpPr>
      <xdr:spPr>
        <a:xfrm>
          <a:off x="1914525" y="945927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320</xdr:row>
      <xdr:rowOff>190500</xdr:rowOff>
    </xdr:from>
    <xdr:ext cx="1666874" cy="961802"/>
    <xdr:sp macro="" textlink="">
      <xdr:nvSpPr>
        <xdr:cNvPr id="98" name="TextBox 97"/>
        <xdr:cNvSpPr txBox="1"/>
      </xdr:nvSpPr>
      <xdr:spPr>
        <a:xfrm>
          <a:off x="3467101" y="945927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320</xdr:row>
      <xdr:rowOff>133350</xdr:rowOff>
    </xdr:from>
    <xdr:ext cx="1752601" cy="971327"/>
    <xdr:sp macro="" textlink="">
      <xdr:nvSpPr>
        <xdr:cNvPr id="99" name="TextBox 98"/>
        <xdr:cNvSpPr txBox="1"/>
      </xdr:nvSpPr>
      <xdr:spPr>
        <a:xfrm>
          <a:off x="5267325" y="945356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429</xdr:row>
      <xdr:rowOff>238125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428</xdr:row>
      <xdr:rowOff>171450</xdr:rowOff>
    </xdr:from>
    <xdr:ext cx="1638301" cy="744435"/>
    <xdr:sp macro="" textlink="">
      <xdr:nvSpPr>
        <xdr:cNvPr id="141" name="TextBox 140"/>
        <xdr:cNvSpPr txBox="1"/>
      </xdr:nvSpPr>
      <xdr:spPr>
        <a:xfrm>
          <a:off x="28574" y="1265015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429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428</xdr:row>
      <xdr:rowOff>190500</xdr:rowOff>
    </xdr:from>
    <xdr:ext cx="1323975" cy="903837"/>
    <xdr:sp macro="" textlink="">
      <xdr:nvSpPr>
        <xdr:cNvPr id="143" name="TextBox 142"/>
        <xdr:cNvSpPr txBox="1"/>
      </xdr:nvSpPr>
      <xdr:spPr>
        <a:xfrm>
          <a:off x="1914525" y="1265205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428</xdr:row>
      <xdr:rowOff>190500</xdr:rowOff>
    </xdr:from>
    <xdr:ext cx="1666874" cy="961802"/>
    <xdr:sp macro="" textlink="">
      <xdr:nvSpPr>
        <xdr:cNvPr id="144" name="TextBox 143"/>
        <xdr:cNvSpPr txBox="1"/>
      </xdr:nvSpPr>
      <xdr:spPr>
        <a:xfrm>
          <a:off x="3467101" y="1265205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428</xdr:row>
      <xdr:rowOff>133350</xdr:rowOff>
    </xdr:from>
    <xdr:ext cx="1752601" cy="971327"/>
    <xdr:sp macro="" textlink="">
      <xdr:nvSpPr>
        <xdr:cNvPr id="145" name="TextBox 144"/>
        <xdr:cNvSpPr txBox="1"/>
      </xdr:nvSpPr>
      <xdr:spPr>
        <a:xfrm>
          <a:off x="5267325" y="1264634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537</xdr:row>
      <xdr:rowOff>238125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536</xdr:row>
      <xdr:rowOff>171450</xdr:rowOff>
    </xdr:from>
    <xdr:ext cx="1638301" cy="744435"/>
    <xdr:sp macro="" textlink="">
      <xdr:nvSpPr>
        <xdr:cNvPr id="187" name="TextBox 186"/>
        <xdr:cNvSpPr txBox="1"/>
      </xdr:nvSpPr>
      <xdr:spPr>
        <a:xfrm>
          <a:off x="28574" y="1584293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537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536</xdr:row>
      <xdr:rowOff>190500</xdr:rowOff>
    </xdr:from>
    <xdr:ext cx="1323975" cy="903837"/>
    <xdr:sp macro="" textlink="">
      <xdr:nvSpPr>
        <xdr:cNvPr id="189" name="TextBox 188"/>
        <xdr:cNvSpPr txBox="1"/>
      </xdr:nvSpPr>
      <xdr:spPr>
        <a:xfrm>
          <a:off x="1914525" y="1584483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536</xdr:row>
      <xdr:rowOff>190500</xdr:rowOff>
    </xdr:from>
    <xdr:ext cx="1666874" cy="961802"/>
    <xdr:sp macro="" textlink="">
      <xdr:nvSpPr>
        <xdr:cNvPr id="190" name="TextBox 189"/>
        <xdr:cNvSpPr txBox="1"/>
      </xdr:nvSpPr>
      <xdr:spPr>
        <a:xfrm>
          <a:off x="3467101" y="1584483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536</xdr:row>
      <xdr:rowOff>133350</xdr:rowOff>
    </xdr:from>
    <xdr:ext cx="1752601" cy="971327"/>
    <xdr:sp macro="" textlink="">
      <xdr:nvSpPr>
        <xdr:cNvPr id="191" name="TextBox 190"/>
        <xdr:cNvSpPr txBox="1"/>
      </xdr:nvSpPr>
      <xdr:spPr>
        <a:xfrm>
          <a:off x="5267325" y="1583912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33" name="TextBox 232"/>
        <xdr:cNvSpPr txBox="1"/>
      </xdr:nvSpPr>
      <xdr:spPr>
        <a:xfrm>
          <a:off x="28574" y="1600295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542</xdr:row>
      <xdr:rowOff>0</xdr:rowOff>
    </xdr:from>
    <xdr:ext cx="1323975" cy="251736"/>
    <xdr:sp macro="" textlink="">
      <xdr:nvSpPr>
        <xdr:cNvPr id="235" name="TextBox 234"/>
        <xdr:cNvSpPr txBox="1"/>
      </xdr:nvSpPr>
      <xdr:spPr>
        <a:xfrm>
          <a:off x="1914525" y="1600295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542</xdr:row>
      <xdr:rowOff>0</xdr:rowOff>
    </xdr:from>
    <xdr:ext cx="1666874" cy="251736"/>
    <xdr:sp macro="" textlink="">
      <xdr:nvSpPr>
        <xdr:cNvPr id="236" name="TextBox 235"/>
        <xdr:cNvSpPr txBox="1"/>
      </xdr:nvSpPr>
      <xdr:spPr>
        <a:xfrm>
          <a:off x="3467101" y="1600295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542</xdr:row>
      <xdr:rowOff>0</xdr:rowOff>
    </xdr:from>
    <xdr:ext cx="1752601" cy="251736"/>
    <xdr:sp macro="" textlink="">
      <xdr:nvSpPr>
        <xdr:cNvPr id="237" name="TextBox 236"/>
        <xdr:cNvSpPr txBox="1"/>
      </xdr:nvSpPr>
      <xdr:spPr>
        <a:xfrm>
          <a:off x="5267325" y="1600295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79" name="TextBox 278"/>
        <xdr:cNvSpPr txBox="1"/>
      </xdr:nvSpPr>
      <xdr:spPr>
        <a:xfrm>
          <a:off x="28574" y="1600295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542</xdr:row>
      <xdr:rowOff>0</xdr:rowOff>
    </xdr:from>
    <xdr:ext cx="1323975" cy="251736"/>
    <xdr:sp macro="" textlink="">
      <xdr:nvSpPr>
        <xdr:cNvPr id="281" name="TextBox 280"/>
        <xdr:cNvSpPr txBox="1"/>
      </xdr:nvSpPr>
      <xdr:spPr>
        <a:xfrm>
          <a:off x="1914525" y="1600295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542</xdr:row>
      <xdr:rowOff>0</xdr:rowOff>
    </xdr:from>
    <xdr:ext cx="1666874" cy="251736"/>
    <xdr:sp macro="" textlink="">
      <xdr:nvSpPr>
        <xdr:cNvPr id="282" name="TextBox 281"/>
        <xdr:cNvSpPr txBox="1"/>
      </xdr:nvSpPr>
      <xdr:spPr>
        <a:xfrm>
          <a:off x="3467101" y="1600295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542</xdr:row>
      <xdr:rowOff>0</xdr:rowOff>
    </xdr:from>
    <xdr:ext cx="1752601" cy="251736"/>
    <xdr:sp macro="" textlink="">
      <xdr:nvSpPr>
        <xdr:cNvPr id="283" name="TextBox 282"/>
        <xdr:cNvSpPr txBox="1"/>
      </xdr:nvSpPr>
      <xdr:spPr>
        <a:xfrm>
          <a:off x="5267325" y="1600295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25" name="TextBox 324"/>
        <xdr:cNvSpPr txBox="1"/>
      </xdr:nvSpPr>
      <xdr:spPr>
        <a:xfrm>
          <a:off x="28574" y="1600295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542</xdr:row>
      <xdr:rowOff>0</xdr:rowOff>
    </xdr:from>
    <xdr:ext cx="1323975" cy="251736"/>
    <xdr:sp macro="" textlink="">
      <xdr:nvSpPr>
        <xdr:cNvPr id="327" name="TextBox 326"/>
        <xdr:cNvSpPr txBox="1"/>
      </xdr:nvSpPr>
      <xdr:spPr>
        <a:xfrm>
          <a:off x="1914525" y="1600295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542</xdr:row>
      <xdr:rowOff>0</xdr:rowOff>
    </xdr:from>
    <xdr:ext cx="1666874" cy="251736"/>
    <xdr:sp macro="" textlink="">
      <xdr:nvSpPr>
        <xdr:cNvPr id="328" name="TextBox 327"/>
        <xdr:cNvSpPr txBox="1"/>
      </xdr:nvSpPr>
      <xdr:spPr>
        <a:xfrm>
          <a:off x="3467101" y="1600295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542</xdr:row>
      <xdr:rowOff>0</xdr:rowOff>
    </xdr:from>
    <xdr:ext cx="1752601" cy="251736"/>
    <xdr:sp macro="" textlink="">
      <xdr:nvSpPr>
        <xdr:cNvPr id="329" name="TextBox 328"/>
        <xdr:cNvSpPr txBox="1"/>
      </xdr:nvSpPr>
      <xdr:spPr>
        <a:xfrm>
          <a:off x="5267325" y="1600295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71" name="TextBox 370"/>
        <xdr:cNvSpPr txBox="1"/>
      </xdr:nvSpPr>
      <xdr:spPr>
        <a:xfrm>
          <a:off x="28574" y="1600295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542</xdr:row>
      <xdr:rowOff>0</xdr:rowOff>
    </xdr:from>
    <xdr:ext cx="1323975" cy="251736"/>
    <xdr:sp macro="" textlink="">
      <xdr:nvSpPr>
        <xdr:cNvPr id="373" name="TextBox 372"/>
        <xdr:cNvSpPr txBox="1"/>
      </xdr:nvSpPr>
      <xdr:spPr>
        <a:xfrm>
          <a:off x="1914525" y="1600295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542</xdr:row>
      <xdr:rowOff>0</xdr:rowOff>
    </xdr:from>
    <xdr:ext cx="1666874" cy="251736"/>
    <xdr:sp macro="" textlink="">
      <xdr:nvSpPr>
        <xdr:cNvPr id="374" name="TextBox 373"/>
        <xdr:cNvSpPr txBox="1"/>
      </xdr:nvSpPr>
      <xdr:spPr>
        <a:xfrm>
          <a:off x="3467101" y="1600295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542</xdr:row>
      <xdr:rowOff>0</xdr:rowOff>
    </xdr:from>
    <xdr:ext cx="1752601" cy="251736"/>
    <xdr:sp macro="" textlink="">
      <xdr:nvSpPr>
        <xdr:cNvPr id="375" name="TextBox 374"/>
        <xdr:cNvSpPr txBox="1"/>
      </xdr:nvSpPr>
      <xdr:spPr>
        <a:xfrm>
          <a:off x="5267325" y="1600295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17" name="TextBox 416"/>
        <xdr:cNvSpPr txBox="1"/>
      </xdr:nvSpPr>
      <xdr:spPr>
        <a:xfrm>
          <a:off x="28574" y="1600295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542</xdr:row>
      <xdr:rowOff>0</xdr:rowOff>
    </xdr:from>
    <xdr:ext cx="1323975" cy="251736"/>
    <xdr:sp macro="" textlink="">
      <xdr:nvSpPr>
        <xdr:cNvPr id="419" name="TextBox 418"/>
        <xdr:cNvSpPr txBox="1"/>
      </xdr:nvSpPr>
      <xdr:spPr>
        <a:xfrm>
          <a:off x="1914525" y="1600295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542</xdr:row>
      <xdr:rowOff>0</xdr:rowOff>
    </xdr:from>
    <xdr:ext cx="1666874" cy="251736"/>
    <xdr:sp macro="" textlink="">
      <xdr:nvSpPr>
        <xdr:cNvPr id="420" name="TextBox 419"/>
        <xdr:cNvSpPr txBox="1"/>
      </xdr:nvSpPr>
      <xdr:spPr>
        <a:xfrm>
          <a:off x="3467101" y="1600295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542</xdr:row>
      <xdr:rowOff>0</xdr:rowOff>
    </xdr:from>
    <xdr:ext cx="1752601" cy="251736"/>
    <xdr:sp macro="" textlink="">
      <xdr:nvSpPr>
        <xdr:cNvPr id="421" name="TextBox 420"/>
        <xdr:cNvSpPr txBox="1"/>
      </xdr:nvSpPr>
      <xdr:spPr>
        <a:xfrm>
          <a:off x="5267325" y="160029525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3009" cy="251736"/>
    <xdr:sp macro="" textlink="">
      <xdr:nvSpPr>
        <xdr:cNvPr id="463" name="TextBox 462"/>
        <xdr:cNvSpPr txBox="1"/>
      </xdr:nvSpPr>
      <xdr:spPr>
        <a:xfrm>
          <a:off x="28574" y="160029525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542</xdr:row>
      <xdr:rowOff>0</xdr:rowOff>
    </xdr:from>
    <xdr:ext cx="1323975" cy="251736"/>
    <xdr:sp macro="" textlink="">
      <xdr:nvSpPr>
        <xdr:cNvPr id="465" name="TextBox 464"/>
        <xdr:cNvSpPr txBox="1"/>
      </xdr:nvSpPr>
      <xdr:spPr>
        <a:xfrm>
          <a:off x="1621367" y="1600295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542</xdr:row>
      <xdr:rowOff>0</xdr:rowOff>
    </xdr:from>
    <xdr:ext cx="1666874" cy="251736"/>
    <xdr:sp macro="" textlink="">
      <xdr:nvSpPr>
        <xdr:cNvPr id="466" name="TextBox 465"/>
        <xdr:cNvSpPr txBox="1"/>
      </xdr:nvSpPr>
      <xdr:spPr>
        <a:xfrm>
          <a:off x="2863851" y="1600295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542</xdr:row>
      <xdr:rowOff>0</xdr:rowOff>
    </xdr:from>
    <xdr:ext cx="2540001" cy="251736"/>
    <xdr:sp macro="" textlink="">
      <xdr:nvSpPr>
        <xdr:cNvPr id="467" name="TextBox 466"/>
        <xdr:cNvSpPr txBox="1"/>
      </xdr:nvSpPr>
      <xdr:spPr>
        <a:xfrm>
          <a:off x="4458759" y="160029525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542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542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542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542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160029525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542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542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160029525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542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160029525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542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160029525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>
        <row r="158">
          <cell r="D158">
            <v>23.5</v>
          </cell>
        </row>
        <row r="168">
          <cell r="D168">
            <v>12660</v>
          </cell>
        </row>
        <row r="174">
          <cell r="D174">
            <v>4416.4399999999996</v>
          </cell>
        </row>
        <row r="178">
          <cell r="D178">
            <v>37</v>
          </cell>
        </row>
        <row r="181">
          <cell r="D181">
            <v>1513</v>
          </cell>
        </row>
        <row r="201">
          <cell r="D201">
            <v>1282449.75</v>
          </cell>
        </row>
        <row r="231">
          <cell r="D231">
            <v>3353.76</v>
          </cell>
        </row>
        <row r="241">
          <cell r="D241">
            <v>970</v>
          </cell>
        </row>
        <row r="247">
          <cell r="D247">
            <v>0</v>
          </cell>
        </row>
        <row r="251">
          <cell r="D251">
            <v>50</v>
          </cell>
        </row>
        <row r="280">
          <cell r="D280">
            <v>7142081</v>
          </cell>
        </row>
        <row r="286">
          <cell r="D286">
            <v>779000</v>
          </cell>
        </row>
        <row r="309">
          <cell r="D309">
            <v>0</v>
          </cell>
        </row>
      </sheetData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  <row r="96">
          <cell r="H96">
            <v>303484.73</v>
          </cell>
        </row>
        <row r="131">
          <cell r="H131">
            <v>317485.21999999997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  <row r="74">
          <cell r="B74">
            <v>11062000</v>
          </cell>
        </row>
        <row r="75">
          <cell r="B75">
            <v>2484720</v>
          </cell>
        </row>
        <row r="76">
          <cell r="B76">
            <v>11385480</v>
          </cell>
        </row>
        <row r="77">
          <cell r="B77">
            <v>676800</v>
          </cell>
        </row>
        <row r="78">
          <cell r="B78">
            <v>6081000</v>
          </cell>
        </row>
        <row r="79">
          <cell r="B79">
            <v>2230000</v>
          </cell>
        </row>
        <row r="80">
          <cell r="B80">
            <v>314000</v>
          </cell>
        </row>
        <row r="81">
          <cell r="B81">
            <v>96500</v>
          </cell>
        </row>
        <row r="82">
          <cell r="B82">
            <v>10515500</v>
          </cell>
        </row>
        <row r="83">
          <cell r="B83">
            <v>2274000</v>
          </cell>
        </row>
        <row r="108">
          <cell r="E108">
            <v>10932000</v>
          </cell>
        </row>
        <row r="109">
          <cell r="E109">
            <v>2484720</v>
          </cell>
        </row>
        <row r="110">
          <cell r="E110">
            <v>11380480</v>
          </cell>
        </row>
        <row r="111">
          <cell r="E111">
            <v>646800</v>
          </cell>
        </row>
        <row r="112">
          <cell r="E112">
            <v>6276000</v>
          </cell>
        </row>
        <row r="113">
          <cell r="E113">
            <v>2200000</v>
          </cell>
        </row>
        <row r="114">
          <cell r="E114">
            <v>314000</v>
          </cell>
        </row>
        <row r="115">
          <cell r="E115">
            <v>96500</v>
          </cell>
        </row>
        <row r="116">
          <cell r="E116">
            <v>10515500</v>
          </cell>
        </row>
        <row r="117">
          <cell r="E117">
            <v>2274000</v>
          </cell>
        </row>
        <row r="142">
          <cell r="E142">
            <v>10948500</v>
          </cell>
        </row>
        <row r="143">
          <cell r="E143">
            <v>2484720</v>
          </cell>
        </row>
        <row r="144">
          <cell r="E144">
            <v>11317480</v>
          </cell>
        </row>
        <row r="145">
          <cell r="E145">
            <v>646800</v>
          </cell>
        </row>
        <row r="146">
          <cell r="E146">
            <v>6312500</v>
          </cell>
        </row>
        <row r="147">
          <cell r="E147">
            <v>2210000</v>
          </cell>
        </row>
        <row r="148">
          <cell r="E148">
            <v>314000</v>
          </cell>
        </row>
        <row r="149">
          <cell r="E149">
            <v>96500</v>
          </cell>
        </row>
        <row r="150">
          <cell r="E150">
            <v>10097112.27</v>
          </cell>
        </row>
        <row r="151">
          <cell r="E151">
            <v>2692387.73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1"/>
  <sheetViews>
    <sheetView tabSelected="1" topLeftCell="A514" workbookViewId="0">
      <selection activeCell="E545" sqref="E545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  <row r="219" spans="1:7">
      <c r="A219" s="1" t="s">
        <v>0</v>
      </c>
      <c r="B219" s="1"/>
      <c r="C219" s="1"/>
      <c r="D219" s="1"/>
      <c r="E219" s="1"/>
      <c r="F219" s="1"/>
      <c r="G219" s="1"/>
    </row>
    <row r="220" spans="1:7">
      <c r="A220" s="1" t="s">
        <v>1</v>
      </c>
      <c r="B220" s="1"/>
      <c r="C220" s="1"/>
      <c r="D220" s="1"/>
      <c r="E220" s="1"/>
      <c r="F220" s="1"/>
      <c r="G220" s="1"/>
    </row>
    <row r="221" spans="1:7">
      <c r="A221" s="4" t="s">
        <v>82</v>
      </c>
      <c r="B221" s="4"/>
      <c r="C221" s="4"/>
      <c r="D221" s="4"/>
      <c r="E221" s="4"/>
      <c r="F221" s="4"/>
      <c r="G221" s="4"/>
    </row>
    <row r="222" spans="1:7">
      <c r="A222" s="5" t="s">
        <v>3</v>
      </c>
      <c r="B222" s="6"/>
      <c r="C222" s="6"/>
      <c r="D222" s="6"/>
      <c r="E222" s="7"/>
      <c r="F222" s="8"/>
      <c r="G222" s="9"/>
    </row>
    <row r="223" spans="1:7">
      <c r="A223" s="10" t="s">
        <v>4</v>
      </c>
      <c r="B223" s="10" t="s">
        <v>5</v>
      </c>
      <c r="C223" s="10" t="s">
        <v>6</v>
      </c>
      <c r="D223" s="10" t="s">
        <v>7</v>
      </c>
      <c r="E223" s="11" t="s">
        <v>8</v>
      </c>
      <c r="F223" s="12" t="s">
        <v>9</v>
      </c>
      <c r="G223" s="13" t="s">
        <v>10</v>
      </c>
    </row>
    <row r="224" spans="1:7">
      <c r="A224" s="16" t="s">
        <v>11</v>
      </c>
      <c r="B224" s="16" t="s">
        <v>12</v>
      </c>
      <c r="C224" s="16" t="s">
        <v>11</v>
      </c>
      <c r="D224" s="16" t="s">
        <v>11</v>
      </c>
      <c r="E224" s="17"/>
      <c r="F224" s="12"/>
      <c r="G224" s="13" t="s">
        <v>13</v>
      </c>
    </row>
    <row r="225" spans="1:7">
      <c r="A225" s="18"/>
      <c r="B225" s="19" t="s">
        <v>14</v>
      </c>
      <c r="C225" s="18"/>
      <c r="D225" s="18"/>
      <c r="E225" s="20"/>
      <c r="F225" s="21"/>
      <c r="G225" s="22" t="s">
        <v>11</v>
      </c>
    </row>
    <row r="226" spans="1:7">
      <c r="A226" s="23"/>
      <c r="B226" s="23"/>
      <c r="C226" s="23"/>
      <c r="D226" s="23">
        <v>23097922.25</v>
      </c>
      <c r="E226" s="24" t="s">
        <v>15</v>
      </c>
      <c r="F226" s="25"/>
      <c r="G226" s="26">
        <f>G211</f>
        <v>30184133.559999999</v>
      </c>
    </row>
    <row r="227" spans="1:7">
      <c r="A227" s="27"/>
      <c r="B227" s="27"/>
      <c r="C227" s="27"/>
      <c r="D227" s="27"/>
      <c r="E227" s="28" t="s">
        <v>16</v>
      </c>
      <c r="F227" s="29"/>
      <c r="G227" s="30"/>
    </row>
    <row r="228" spans="1:7">
      <c r="A228" s="27">
        <v>245120</v>
      </c>
      <c r="B228" s="27">
        <v>0</v>
      </c>
      <c r="C228" s="27">
        <f>SUM(A228:B228)</f>
        <v>245120</v>
      </c>
      <c r="D228" s="27">
        <f t="shared" ref="D228:D248" si="12">G228+D120</f>
        <v>488.86</v>
      </c>
      <c r="E228" s="28" t="s">
        <v>17</v>
      </c>
      <c r="F228" s="29" t="s">
        <v>18</v>
      </c>
      <c r="G228" s="30">
        <f>'[1]หมายเหตุ 1'!D158</f>
        <v>23.5</v>
      </c>
    </row>
    <row r="229" spans="1:7">
      <c r="A229" s="27">
        <v>404550</v>
      </c>
      <c r="B229" s="27">
        <v>0</v>
      </c>
      <c r="C229" s="27">
        <f t="shared" ref="C229:C235" si="13">SUM(A229:B229)</f>
        <v>404550</v>
      </c>
      <c r="D229" s="27">
        <f t="shared" si="12"/>
        <v>44130</v>
      </c>
      <c r="E229" s="28" t="s">
        <v>19</v>
      </c>
      <c r="F229" s="29" t="s">
        <v>20</v>
      </c>
      <c r="G229" s="30">
        <f>'[1]หมายเหตุ 1'!D168</f>
        <v>12660</v>
      </c>
    </row>
    <row r="230" spans="1:7">
      <c r="A230" s="27">
        <v>133000</v>
      </c>
      <c r="B230" s="27">
        <v>0</v>
      </c>
      <c r="C230" s="27">
        <f t="shared" si="13"/>
        <v>133000</v>
      </c>
      <c r="D230" s="27">
        <f t="shared" si="12"/>
        <v>8690.41</v>
      </c>
      <c r="E230" s="28" t="s">
        <v>21</v>
      </c>
      <c r="F230" s="29" t="s">
        <v>22</v>
      </c>
      <c r="G230" s="30">
        <f>'[1]หมายเหตุ 1'!D174</f>
        <v>4416.4399999999996</v>
      </c>
    </row>
    <row r="231" spans="1:7">
      <c r="A231" s="27">
        <v>0</v>
      </c>
      <c r="B231" s="27">
        <v>0</v>
      </c>
      <c r="C231" s="27">
        <f t="shared" si="13"/>
        <v>0</v>
      </c>
      <c r="D231" s="27">
        <f t="shared" si="12"/>
        <v>0</v>
      </c>
      <c r="E231" s="28" t="s">
        <v>23</v>
      </c>
      <c r="F231" s="29" t="s">
        <v>24</v>
      </c>
      <c r="G231" s="30">
        <v>0</v>
      </c>
    </row>
    <row r="232" spans="1:7">
      <c r="A232" s="27">
        <v>10000</v>
      </c>
      <c r="B232" s="27">
        <v>0</v>
      </c>
      <c r="C232" s="27">
        <f t="shared" si="13"/>
        <v>10000</v>
      </c>
      <c r="D232" s="27">
        <f t="shared" si="12"/>
        <v>697</v>
      </c>
      <c r="E232" s="28" t="s">
        <v>25</v>
      </c>
      <c r="F232" s="29" t="s">
        <v>26</v>
      </c>
      <c r="G232" s="30">
        <f>'[1]หมายเหตุ 1'!D178</f>
        <v>37</v>
      </c>
    </row>
    <row r="233" spans="1:7">
      <c r="A233" s="27">
        <v>1000</v>
      </c>
      <c r="B233" s="27">
        <v>0</v>
      </c>
      <c r="C233" s="27">
        <f t="shared" si="13"/>
        <v>1000</v>
      </c>
      <c r="D233" s="27">
        <f t="shared" si="12"/>
        <v>1513</v>
      </c>
      <c r="E233" s="28" t="s">
        <v>27</v>
      </c>
      <c r="F233" s="29" t="s">
        <v>28</v>
      </c>
      <c r="G233" s="30">
        <f>'[1]หมายเหตุ 1'!D181</f>
        <v>1513</v>
      </c>
    </row>
    <row r="234" spans="1:7">
      <c r="A234" s="27">
        <v>16206330</v>
      </c>
      <c r="B234" s="27">
        <v>0</v>
      </c>
      <c r="C234" s="27">
        <f t="shared" si="13"/>
        <v>16206330</v>
      </c>
      <c r="D234" s="27">
        <f t="shared" si="12"/>
        <v>3915822.21</v>
      </c>
      <c r="E234" s="28" t="s">
        <v>29</v>
      </c>
      <c r="F234" s="29" t="s">
        <v>30</v>
      </c>
      <c r="G234" s="30">
        <f>'[1]หมายเหตุ 1'!D201</f>
        <v>1282449.75</v>
      </c>
    </row>
    <row r="235" spans="1:7">
      <c r="A235" s="27">
        <v>30120000</v>
      </c>
      <c r="B235" s="27">
        <v>0</v>
      </c>
      <c r="C235" s="27">
        <f t="shared" si="13"/>
        <v>30120000</v>
      </c>
      <c r="D235" s="27">
        <f t="shared" si="12"/>
        <v>10802052</v>
      </c>
      <c r="E235" s="28" t="s">
        <v>31</v>
      </c>
      <c r="F235" s="29" t="s">
        <v>32</v>
      </c>
      <c r="G235" s="30">
        <v>0</v>
      </c>
    </row>
    <row r="236" spans="1:7">
      <c r="A236" s="27"/>
      <c r="B236" s="27"/>
      <c r="C236" s="27"/>
      <c r="D236" s="27">
        <f t="shared" si="12"/>
        <v>30718</v>
      </c>
      <c r="E236" s="28" t="s">
        <v>33</v>
      </c>
      <c r="F236" s="29"/>
      <c r="G236" s="30">
        <v>0</v>
      </c>
    </row>
    <row r="237" spans="1:7">
      <c r="A237" s="27"/>
      <c r="B237" s="27"/>
      <c r="C237" s="27"/>
      <c r="D237" s="27">
        <f t="shared" si="12"/>
        <v>0</v>
      </c>
      <c r="E237" s="28" t="s">
        <v>34</v>
      </c>
      <c r="F237" s="29"/>
      <c r="G237" s="30">
        <v>0</v>
      </c>
    </row>
    <row r="238" spans="1:7">
      <c r="A238" s="27"/>
      <c r="B238" s="27"/>
      <c r="C238" s="27"/>
      <c r="D238" s="27">
        <f t="shared" si="12"/>
        <v>163.14000000000001</v>
      </c>
      <c r="E238" s="28" t="s">
        <v>35</v>
      </c>
      <c r="F238" s="29"/>
      <c r="G238" s="30">
        <v>10.02</v>
      </c>
    </row>
    <row r="239" spans="1:7">
      <c r="A239" s="27"/>
      <c r="B239" s="27"/>
      <c r="C239" s="27"/>
      <c r="D239" s="27">
        <f t="shared" si="12"/>
        <v>10186.319999999998</v>
      </c>
      <c r="E239" s="28" t="s">
        <v>36</v>
      </c>
      <c r="F239" s="29"/>
      <c r="G239" s="30">
        <v>1862.72</v>
      </c>
    </row>
    <row r="240" spans="1:7">
      <c r="A240" s="27"/>
      <c r="B240" s="27"/>
      <c r="C240" s="27"/>
      <c r="D240" s="27">
        <f t="shared" si="12"/>
        <v>20800</v>
      </c>
      <c r="E240" s="28" t="s">
        <v>37</v>
      </c>
      <c r="F240" s="29"/>
      <c r="G240" s="30">
        <v>0</v>
      </c>
    </row>
    <row r="241" spans="1:7">
      <c r="A241" s="27"/>
      <c r="B241" s="27"/>
      <c r="C241" s="27"/>
      <c r="D241" s="27">
        <f t="shared" si="12"/>
        <v>2115</v>
      </c>
      <c r="E241" s="28" t="s">
        <v>38</v>
      </c>
      <c r="F241" s="29"/>
      <c r="G241" s="30">
        <v>133.47999999999999</v>
      </c>
    </row>
    <row r="242" spans="1:7">
      <c r="A242" s="27"/>
      <c r="B242" s="27"/>
      <c r="C242" s="27"/>
      <c r="D242" s="27">
        <f t="shared" si="12"/>
        <v>0</v>
      </c>
      <c r="E242" s="28" t="s">
        <v>39</v>
      </c>
      <c r="F242" s="29"/>
      <c r="G242" s="30">
        <v>0</v>
      </c>
    </row>
    <row r="243" spans="1:7">
      <c r="A243" s="27"/>
      <c r="B243" s="27"/>
      <c r="C243" s="27"/>
      <c r="D243" s="27">
        <f t="shared" si="12"/>
        <v>0</v>
      </c>
      <c r="E243" s="28" t="s">
        <v>40</v>
      </c>
      <c r="F243" s="29"/>
      <c r="G243" s="30">
        <v>0</v>
      </c>
    </row>
    <row r="244" spans="1:7">
      <c r="A244" s="27"/>
      <c r="B244" s="27"/>
      <c r="C244" s="27"/>
      <c r="D244" s="27">
        <f t="shared" si="12"/>
        <v>21912</v>
      </c>
      <c r="E244" s="28" t="s">
        <v>41</v>
      </c>
      <c r="F244" s="29"/>
      <c r="G244" s="30">
        <v>7304</v>
      </c>
    </row>
    <row r="245" spans="1:7">
      <c r="A245" s="27"/>
      <c r="B245" s="27"/>
      <c r="C245" s="27"/>
      <c r="D245" s="27">
        <f t="shared" si="12"/>
        <v>783609.25</v>
      </c>
      <c r="E245" s="28" t="s">
        <v>42</v>
      </c>
      <c r="F245" s="29"/>
      <c r="G245" s="30">
        <v>262107.5</v>
      </c>
    </row>
    <row r="246" spans="1:7">
      <c r="A246" s="27"/>
      <c r="B246" s="27"/>
      <c r="C246" s="27"/>
      <c r="D246" s="27">
        <f t="shared" si="12"/>
        <v>521904</v>
      </c>
      <c r="E246" s="28" t="s">
        <v>43</v>
      </c>
      <c r="F246" s="29"/>
      <c r="G246" s="30">
        <f>5756+136800+140000+11820+11020+6520+7690+7408+6380+54110</f>
        <v>387504</v>
      </c>
    </row>
    <row r="247" spans="1:7">
      <c r="A247" s="27"/>
      <c r="B247" s="27"/>
      <c r="C247" s="27"/>
      <c r="D247" s="27">
        <f t="shared" si="12"/>
        <v>2340</v>
      </c>
      <c r="E247" s="28" t="s">
        <v>81</v>
      </c>
      <c r="F247" s="29"/>
      <c r="G247" s="30"/>
    </row>
    <row r="248" spans="1:7">
      <c r="A248" s="27"/>
      <c r="B248" s="27"/>
      <c r="C248" s="27"/>
      <c r="D248" s="27">
        <f t="shared" si="12"/>
        <v>160</v>
      </c>
      <c r="E248" s="28" t="s">
        <v>54</v>
      </c>
      <c r="F248" s="29"/>
      <c r="G248" s="30">
        <v>160</v>
      </c>
    </row>
    <row r="249" spans="1:7">
      <c r="A249" s="27"/>
      <c r="B249" s="27"/>
      <c r="C249" s="27"/>
      <c r="D249" s="27"/>
      <c r="E249" s="28"/>
      <c r="F249" s="29"/>
      <c r="G249" s="30"/>
    </row>
    <row r="250" spans="1:7">
      <c r="A250" s="27"/>
      <c r="B250" s="27"/>
      <c r="C250" s="27"/>
      <c r="D250" s="27"/>
      <c r="E250" s="28"/>
      <c r="F250" s="29"/>
      <c r="G250" s="30"/>
    </row>
    <row r="251" spans="1:7">
      <c r="A251" s="27"/>
      <c r="B251" s="27"/>
      <c r="C251" s="27"/>
      <c r="D251" s="27"/>
      <c r="E251" s="28"/>
      <c r="F251" s="29"/>
      <c r="G251" s="30"/>
    </row>
    <row r="252" spans="1:7">
      <c r="A252" s="27"/>
      <c r="B252" s="27"/>
      <c r="C252" s="27"/>
      <c r="D252" s="27"/>
      <c r="E252" s="28"/>
      <c r="F252" s="29"/>
      <c r="G252" s="30"/>
    </row>
    <row r="253" spans="1:7">
      <c r="A253" s="31"/>
      <c r="B253" s="31"/>
      <c r="C253" s="31"/>
      <c r="D253" s="31"/>
      <c r="E253" s="32"/>
      <c r="F253" s="33"/>
      <c r="G253" s="34"/>
    </row>
    <row r="254" spans="1:7" ht="24" thickBot="1">
      <c r="A254" s="35">
        <f>SUM(A228:A253)</f>
        <v>47120000</v>
      </c>
      <c r="B254" s="35">
        <f t="shared" ref="B254:D254" si="14">SUM(B228:B253)</f>
        <v>0</v>
      </c>
      <c r="C254" s="35">
        <f t="shared" si="14"/>
        <v>47120000</v>
      </c>
      <c r="D254" s="35">
        <f t="shared" si="14"/>
        <v>16167301.190000001</v>
      </c>
      <c r="E254" s="36" t="s">
        <v>44</v>
      </c>
      <c r="F254" s="37"/>
      <c r="G254" s="38">
        <f>SUM(G228:G253)</f>
        <v>1960181.41</v>
      </c>
    </row>
    <row r="255" spans="1:7" ht="24" thickTop="1">
      <c r="A255" s="39"/>
      <c r="B255" s="39"/>
      <c r="C255" s="39"/>
      <c r="D255" s="39"/>
      <c r="E255" s="40"/>
      <c r="F255" s="41"/>
      <c r="G255" s="42"/>
    </row>
    <row r="256" spans="1:7">
      <c r="A256" s="39"/>
      <c r="B256" s="39"/>
      <c r="C256" s="39"/>
      <c r="D256" s="39"/>
      <c r="E256" s="40"/>
      <c r="F256" s="41"/>
      <c r="G256" s="42"/>
    </row>
    <row r="257" spans="1:7">
      <c r="A257" s="39"/>
      <c r="B257" s="39"/>
      <c r="C257" s="39"/>
      <c r="D257" s="39"/>
      <c r="E257" s="40"/>
      <c r="F257" s="41"/>
      <c r="G257" s="42"/>
    </row>
    <row r="258" spans="1:7">
      <c r="A258" s="39"/>
      <c r="B258" s="39"/>
      <c r="C258" s="39"/>
      <c r="D258" s="39"/>
      <c r="E258" s="40"/>
      <c r="F258" s="41"/>
      <c r="G258" s="42"/>
    </row>
    <row r="259" spans="1:7">
      <c r="A259" s="39"/>
      <c r="B259" s="39"/>
      <c r="C259" s="39"/>
      <c r="D259" s="39"/>
      <c r="E259" s="40"/>
      <c r="F259" s="41"/>
      <c r="G259" s="42"/>
    </row>
    <row r="260" spans="1:7">
      <c r="A260" s="39"/>
      <c r="B260" s="39"/>
      <c r="C260" s="39"/>
      <c r="D260" s="39"/>
      <c r="E260" s="40"/>
      <c r="F260" s="41"/>
      <c r="G260" s="42"/>
    </row>
    <row r="261" spans="1:7">
      <c r="A261" s="39"/>
      <c r="B261" s="39"/>
      <c r="C261" s="39"/>
      <c r="D261" s="39"/>
      <c r="E261" s="40"/>
      <c r="F261" s="41"/>
      <c r="G261" s="42"/>
    </row>
    <row r="262" spans="1:7">
      <c r="A262" s="39"/>
      <c r="B262" s="39"/>
      <c r="C262" s="39"/>
      <c r="D262" s="39"/>
      <c r="E262" s="40"/>
      <c r="F262" s="41"/>
      <c r="G262" s="42"/>
    </row>
    <row r="263" spans="1:7">
      <c r="A263" s="39"/>
      <c r="B263" s="39"/>
      <c r="C263" s="39"/>
      <c r="D263" s="39"/>
      <c r="E263" s="40"/>
      <c r="F263" s="41"/>
      <c r="G263" s="42"/>
    </row>
    <row r="264" spans="1:7">
      <c r="A264" s="39"/>
      <c r="B264" s="39"/>
      <c r="C264" s="39"/>
      <c r="D264" s="39"/>
      <c r="E264" s="40"/>
      <c r="F264" s="41"/>
      <c r="G264" s="42"/>
    </row>
    <row r="265" spans="1:7">
      <c r="A265" s="39"/>
      <c r="B265" s="39"/>
      <c r="C265" s="39"/>
      <c r="D265" s="39"/>
      <c r="E265" s="40"/>
      <c r="F265" s="41"/>
      <c r="G265" s="42"/>
    </row>
    <row r="266" spans="1:7">
      <c r="A266" s="39"/>
      <c r="B266" s="39"/>
      <c r="C266" s="39"/>
      <c r="D266" s="39"/>
      <c r="E266" s="40"/>
      <c r="F266" s="41"/>
      <c r="G266" s="42"/>
    </row>
    <row r="267" spans="1:7">
      <c r="A267" s="39"/>
      <c r="B267" s="39"/>
      <c r="C267" s="39"/>
      <c r="D267" s="39"/>
      <c r="E267" s="40"/>
      <c r="F267" s="41"/>
      <c r="G267" s="42"/>
    </row>
    <row r="268" spans="1:7">
      <c r="A268" s="39"/>
      <c r="B268" s="39"/>
      <c r="C268" s="39"/>
      <c r="D268" s="39"/>
      <c r="E268" s="40"/>
      <c r="F268" s="41"/>
      <c r="G268" s="42"/>
    </row>
    <row r="269" spans="1:7">
      <c r="A269" s="39"/>
      <c r="B269" s="39"/>
      <c r="C269" s="39"/>
      <c r="D269" s="39"/>
      <c r="E269" s="40"/>
      <c r="F269" s="41"/>
      <c r="G269" s="42"/>
    </row>
    <row r="270" spans="1:7">
      <c r="A270" s="39"/>
      <c r="B270" s="39"/>
      <c r="C270" s="39"/>
      <c r="D270" s="39"/>
      <c r="E270" s="40"/>
      <c r="F270" s="41"/>
      <c r="G270" s="42"/>
    </row>
    <row r="271" spans="1:7">
      <c r="A271" s="39"/>
      <c r="B271" s="39"/>
      <c r="C271" s="39"/>
      <c r="D271" s="39"/>
      <c r="E271" s="40"/>
      <c r="F271" s="41"/>
      <c r="G271" s="42"/>
    </row>
    <row r="272" spans="1:7">
      <c r="A272" s="39"/>
      <c r="B272" s="39"/>
      <c r="C272" s="39"/>
      <c r="D272" s="39"/>
      <c r="E272" s="40"/>
      <c r="F272" s="41"/>
      <c r="G272" s="42"/>
    </row>
    <row r="273" spans="1:7">
      <c r="A273" s="39"/>
      <c r="B273" s="39"/>
      <c r="C273" s="39"/>
      <c r="D273" s="39"/>
      <c r="E273" s="40"/>
      <c r="F273" s="41"/>
      <c r="G273" s="42"/>
    </row>
    <row r="274" spans="1:7">
      <c r="A274" s="39"/>
      <c r="B274" s="39"/>
      <c r="C274" s="39"/>
      <c r="D274" s="39"/>
      <c r="E274" s="40"/>
      <c r="F274" s="41"/>
      <c r="G274" s="42"/>
    </row>
    <row r="275" spans="1:7">
      <c r="A275" s="39"/>
      <c r="B275" s="39"/>
      <c r="C275" s="39"/>
      <c r="D275" s="39"/>
      <c r="E275" s="40"/>
      <c r="F275" s="41"/>
      <c r="G275" s="42"/>
    </row>
    <row r="276" spans="1:7">
      <c r="A276" s="39"/>
      <c r="B276" s="39"/>
      <c r="C276" s="39"/>
      <c r="D276" s="39"/>
      <c r="E276" s="40"/>
      <c r="F276" s="41"/>
      <c r="G276" s="42"/>
    </row>
    <row r="277" spans="1:7">
      <c r="A277" s="39"/>
      <c r="B277" s="39"/>
      <c r="C277" s="39"/>
      <c r="D277" s="39"/>
      <c r="E277" s="40"/>
      <c r="F277" s="41"/>
      <c r="G277" s="42"/>
    </row>
    <row r="278" spans="1:7">
      <c r="A278" s="39"/>
      <c r="B278" s="39"/>
      <c r="C278" s="39"/>
      <c r="D278" s="39"/>
      <c r="E278" s="40"/>
      <c r="F278" s="41"/>
      <c r="G278" s="42"/>
    </row>
    <row r="279" spans="1:7">
      <c r="A279" s="39"/>
      <c r="B279" s="39"/>
      <c r="C279" s="39"/>
      <c r="D279" s="39"/>
      <c r="E279" s="40"/>
      <c r="F279" s="41"/>
      <c r="G279" s="42"/>
    </row>
    <row r="280" spans="1:7">
      <c r="A280" s="39"/>
      <c r="B280" s="39"/>
      <c r="C280" s="39"/>
      <c r="D280" s="39"/>
      <c r="E280" s="40"/>
      <c r="F280" s="41"/>
      <c r="G280" s="42"/>
    </row>
    <row r="281" spans="1:7">
      <c r="A281" s="39"/>
      <c r="B281" s="39"/>
      <c r="C281" s="39"/>
      <c r="D281" s="39"/>
      <c r="E281" s="40"/>
      <c r="F281" s="41"/>
      <c r="G281" s="42"/>
    </row>
    <row r="282" spans="1:7">
      <c r="A282" s="39"/>
      <c r="B282" s="39"/>
      <c r="C282" s="39"/>
      <c r="D282" s="39"/>
      <c r="E282" s="40"/>
      <c r="F282" s="41"/>
      <c r="G282" s="42"/>
    </row>
    <row r="283" spans="1:7">
      <c r="A283" s="39"/>
      <c r="B283" s="39"/>
      <c r="C283" s="39"/>
      <c r="D283" s="39"/>
      <c r="E283" s="40"/>
      <c r="F283" s="41"/>
      <c r="G283" s="42"/>
    </row>
    <row r="284" spans="1:7">
      <c r="A284" s="39"/>
      <c r="B284" s="39"/>
      <c r="C284" s="39"/>
      <c r="D284" s="39"/>
      <c r="E284" s="40"/>
      <c r="F284" s="41"/>
      <c r="G284" s="42"/>
    </row>
    <row r="285" spans="1:7">
      <c r="A285" s="39"/>
      <c r="B285" s="39"/>
      <c r="C285" s="39"/>
      <c r="D285" s="39"/>
      <c r="E285" s="40"/>
      <c r="F285" s="41"/>
      <c r="G285" s="42"/>
    </row>
    <row r="286" spans="1:7">
      <c r="A286" s="39"/>
      <c r="B286" s="39"/>
      <c r="C286" s="39"/>
      <c r="D286" s="39"/>
      <c r="E286" s="40"/>
      <c r="F286" s="41"/>
      <c r="G286" s="42"/>
    </row>
    <row r="287" spans="1:7">
      <c r="A287" s="39"/>
      <c r="B287" s="39"/>
      <c r="C287" s="39"/>
      <c r="D287" s="39"/>
      <c r="E287" s="40"/>
      <c r="F287" s="41"/>
      <c r="G287" s="42"/>
    </row>
    <row r="288" spans="1:7">
      <c r="A288" s="39"/>
      <c r="B288" s="39"/>
      <c r="C288" s="39"/>
      <c r="D288" s="39"/>
      <c r="E288" s="40"/>
      <c r="F288" s="41"/>
      <c r="G288" s="42"/>
    </row>
    <row r="289" spans="1:7">
      <c r="A289" s="39"/>
      <c r="B289" s="39"/>
      <c r="C289" s="39"/>
      <c r="D289" s="39"/>
      <c r="E289" s="40"/>
      <c r="F289" s="41"/>
      <c r="G289" s="42"/>
    </row>
    <row r="290" spans="1:7">
      <c r="A290" s="39"/>
      <c r="B290" s="39"/>
      <c r="C290" s="39"/>
      <c r="D290" s="39"/>
      <c r="E290" s="40"/>
      <c r="F290" s="41"/>
      <c r="G290" s="42"/>
    </row>
    <row r="291" spans="1:7">
      <c r="A291" s="6" t="s">
        <v>3</v>
      </c>
      <c r="B291" s="6"/>
      <c r="C291" s="6"/>
      <c r="D291" s="6"/>
      <c r="E291" s="7"/>
      <c r="F291" s="8"/>
      <c r="G291" s="9"/>
    </row>
    <row r="292" spans="1:7">
      <c r="A292" s="16" t="s">
        <v>4</v>
      </c>
      <c r="B292" s="16" t="s">
        <v>5</v>
      </c>
      <c r="C292" s="16" t="s">
        <v>6</v>
      </c>
      <c r="D292" s="16" t="s">
        <v>7</v>
      </c>
      <c r="E292" s="11" t="s">
        <v>8</v>
      </c>
      <c r="F292" s="12" t="s">
        <v>9</v>
      </c>
      <c r="G292" s="13" t="s">
        <v>10</v>
      </c>
    </row>
    <row r="293" spans="1:7">
      <c r="A293" s="16" t="s">
        <v>11</v>
      </c>
      <c r="B293" s="16" t="s">
        <v>12</v>
      </c>
      <c r="C293" s="16" t="s">
        <v>11</v>
      </c>
      <c r="D293" s="16" t="s">
        <v>11</v>
      </c>
      <c r="E293" s="17"/>
      <c r="F293" s="12"/>
      <c r="G293" s="13" t="s">
        <v>13</v>
      </c>
    </row>
    <row r="294" spans="1:7">
      <c r="A294" s="18"/>
      <c r="B294" s="19" t="s">
        <v>14</v>
      </c>
      <c r="C294" s="18"/>
      <c r="D294" s="18"/>
      <c r="E294" s="20"/>
      <c r="F294" s="21"/>
      <c r="G294" s="22" t="s">
        <v>11</v>
      </c>
    </row>
    <row r="295" spans="1:7">
      <c r="A295" s="23"/>
      <c r="B295" s="23"/>
      <c r="C295" s="23"/>
      <c r="D295" s="23"/>
      <c r="E295" s="24" t="s">
        <v>45</v>
      </c>
      <c r="F295" s="25"/>
      <c r="G295" s="26"/>
    </row>
    <row r="296" spans="1:7">
      <c r="A296" s="27">
        <f>[1]โอนงบประมาณ!B74</f>
        <v>11062000</v>
      </c>
      <c r="B296" s="27"/>
      <c r="C296" s="27">
        <f>SUM(A296:B296)</f>
        <v>11062000</v>
      </c>
      <c r="D296" s="27">
        <f t="shared" ref="D296:D310" si="15">G296+D188</f>
        <v>2416146</v>
      </c>
      <c r="E296" s="28" t="s">
        <v>46</v>
      </c>
      <c r="F296" s="29" t="s">
        <v>47</v>
      </c>
      <c r="G296" s="30">
        <f>596004+136800+140000</f>
        <v>872804</v>
      </c>
    </row>
    <row r="297" spans="1:7">
      <c r="A297" s="27">
        <f>[1]โอนงบประมาณ!B75</f>
        <v>2484720</v>
      </c>
      <c r="B297" s="27"/>
      <c r="C297" s="27">
        <f t="shared" ref="C297:C305" si="16">SUM(A297:B297)</f>
        <v>2484720</v>
      </c>
      <c r="D297" s="27">
        <f t="shared" si="15"/>
        <v>621180</v>
      </c>
      <c r="E297" s="28" t="s">
        <v>48</v>
      </c>
      <c r="F297" s="29" t="s">
        <v>49</v>
      </c>
      <c r="G297" s="30">
        <v>207060</v>
      </c>
    </row>
    <row r="298" spans="1:7">
      <c r="A298" s="27">
        <f>[1]โอนงบประมาณ!B76</f>
        <v>11385480</v>
      </c>
      <c r="B298" s="27"/>
      <c r="C298" s="27">
        <f t="shared" si="16"/>
        <v>11385480</v>
      </c>
      <c r="D298" s="27">
        <f t="shared" si="15"/>
        <v>2530845</v>
      </c>
      <c r="E298" s="28" t="s">
        <v>50</v>
      </c>
      <c r="F298" s="29" t="s">
        <v>51</v>
      </c>
      <c r="G298" s="30">
        <v>849275</v>
      </c>
    </row>
    <row r="299" spans="1:7">
      <c r="A299" s="27">
        <f>[1]โอนงบประมาณ!B77</f>
        <v>676800</v>
      </c>
      <c r="B299" s="27"/>
      <c r="C299" s="27">
        <f t="shared" si="16"/>
        <v>676800</v>
      </c>
      <c r="D299" s="27">
        <f t="shared" si="15"/>
        <v>77100</v>
      </c>
      <c r="E299" s="28" t="s">
        <v>52</v>
      </c>
      <c r="F299" s="29" t="s">
        <v>53</v>
      </c>
      <c r="G299" s="30">
        <v>27100</v>
      </c>
    </row>
    <row r="300" spans="1:7">
      <c r="A300" s="27">
        <f>[1]โอนงบประมาณ!B78</f>
        <v>6081000</v>
      </c>
      <c r="B300" s="27"/>
      <c r="C300" s="27">
        <f t="shared" si="16"/>
        <v>6081000</v>
      </c>
      <c r="D300" s="27">
        <f t="shared" si="15"/>
        <v>864952.25</v>
      </c>
      <c r="E300" s="28" t="s">
        <v>54</v>
      </c>
      <c r="F300" s="29" t="s">
        <v>55</v>
      </c>
      <c r="G300" s="30">
        <f>170500+11820+11020+6520+7690+7408+6380+54110</f>
        <v>275448</v>
      </c>
    </row>
    <row r="301" spans="1:7">
      <c r="A301" s="27">
        <f>[1]โอนงบประมาณ!B79</f>
        <v>2230000</v>
      </c>
      <c r="B301" s="27"/>
      <c r="C301" s="27">
        <f t="shared" si="16"/>
        <v>2230000</v>
      </c>
      <c r="D301" s="27">
        <f t="shared" si="15"/>
        <v>63400.45</v>
      </c>
      <c r="E301" s="28" t="s">
        <v>56</v>
      </c>
      <c r="F301" s="29" t="s">
        <v>57</v>
      </c>
      <c r="G301" s="30">
        <v>20463.099999999999</v>
      </c>
    </row>
    <row r="302" spans="1:7">
      <c r="A302" s="27">
        <f>[1]โอนงบประมาณ!B80</f>
        <v>314000</v>
      </c>
      <c r="B302" s="27"/>
      <c r="C302" s="27">
        <f t="shared" si="16"/>
        <v>314000</v>
      </c>
      <c r="D302" s="27">
        <f t="shared" si="15"/>
        <v>54868.710000000006</v>
      </c>
      <c r="E302" s="28" t="s">
        <v>58</v>
      </c>
      <c r="F302" s="29" t="s">
        <v>59</v>
      </c>
      <c r="G302" s="30">
        <v>18095.810000000001</v>
      </c>
    </row>
    <row r="303" spans="1:7">
      <c r="A303" s="27">
        <f>[1]โอนงบประมาณ!B81</f>
        <v>96500</v>
      </c>
      <c r="B303" s="27"/>
      <c r="C303" s="27">
        <f t="shared" si="16"/>
        <v>96500</v>
      </c>
      <c r="D303" s="27">
        <f t="shared" si="15"/>
        <v>50000</v>
      </c>
      <c r="E303" s="28" t="s">
        <v>60</v>
      </c>
      <c r="F303" s="29" t="s">
        <v>61</v>
      </c>
      <c r="G303" s="30">
        <v>0</v>
      </c>
    </row>
    <row r="304" spans="1:7">
      <c r="A304" s="27">
        <f>[1]โอนงบประมาณ!B82</f>
        <v>10515500</v>
      </c>
      <c r="B304" s="27"/>
      <c r="C304" s="27">
        <f t="shared" si="16"/>
        <v>10515500</v>
      </c>
      <c r="D304" s="27">
        <f t="shared" si="15"/>
        <v>0</v>
      </c>
      <c r="E304" s="28" t="s">
        <v>62</v>
      </c>
      <c r="F304" s="29" t="s">
        <v>63</v>
      </c>
      <c r="G304" s="30">
        <v>0</v>
      </c>
    </row>
    <row r="305" spans="1:7">
      <c r="A305" s="27">
        <f>[1]โอนงบประมาณ!B83</f>
        <v>2274000</v>
      </c>
      <c r="B305" s="27"/>
      <c r="C305" s="27">
        <f t="shared" si="16"/>
        <v>2274000</v>
      </c>
      <c r="D305" s="27">
        <f t="shared" si="15"/>
        <v>445000</v>
      </c>
      <c r="E305" s="28" t="s">
        <v>64</v>
      </c>
      <c r="F305" s="29" t="s">
        <v>65</v>
      </c>
      <c r="G305" s="30">
        <v>0</v>
      </c>
    </row>
    <row r="306" spans="1:7">
      <c r="A306" s="27"/>
      <c r="B306" s="27"/>
      <c r="C306" s="27"/>
      <c r="D306" s="27">
        <f t="shared" si="15"/>
        <v>0</v>
      </c>
      <c r="E306" s="28" t="s">
        <v>66</v>
      </c>
      <c r="F306" s="29" t="s">
        <v>67</v>
      </c>
      <c r="G306" s="30">
        <v>0</v>
      </c>
    </row>
    <row r="307" spans="1:7">
      <c r="A307" s="27"/>
      <c r="B307" s="27"/>
      <c r="C307" s="27"/>
      <c r="D307" s="27">
        <f t="shared" si="15"/>
        <v>567704</v>
      </c>
      <c r="E307" s="28" t="s">
        <v>43</v>
      </c>
      <c r="F307" s="29" t="s">
        <v>68</v>
      </c>
      <c r="G307" s="30">
        <v>173520</v>
      </c>
    </row>
    <row r="308" spans="1:7">
      <c r="A308" s="27"/>
      <c r="B308" s="27"/>
      <c r="C308" s="27"/>
      <c r="D308" s="27">
        <f t="shared" si="15"/>
        <v>1137178.6000000001</v>
      </c>
      <c r="E308" s="28" t="s">
        <v>69</v>
      </c>
      <c r="F308" s="29" t="s">
        <v>70</v>
      </c>
      <c r="G308" s="30">
        <v>0</v>
      </c>
    </row>
    <row r="309" spans="1:7">
      <c r="A309" s="27"/>
      <c r="B309" s="27"/>
      <c r="C309" s="27"/>
      <c r="D309" s="27">
        <f t="shared" si="15"/>
        <v>1039784.1</v>
      </c>
      <c r="E309" s="28" t="s">
        <v>71</v>
      </c>
      <c r="F309" s="29" t="s">
        <v>72</v>
      </c>
      <c r="G309" s="30">
        <f>'[1]หมายเหตุ 2,4 (2)'!H96</f>
        <v>303484.73</v>
      </c>
    </row>
    <row r="310" spans="1:7">
      <c r="A310" s="27"/>
      <c r="B310" s="27"/>
      <c r="C310" s="27"/>
      <c r="D310" s="27">
        <f t="shared" si="15"/>
        <v>0</v>
      </c>
      <c r="E310" s="28" t="s">
        <v>74</v>
      </c>
      <c r="F310" s="29"/>
      <c r="G310" s="30"/>
    </row>
    <row r="311" spans="1:7">
      <c r="A311" s="27"/>
      <c r="B311" s="27"/>
      <c r="C311" s="27"/>
      <c r="D311" s="27"/>
      <c r="E311" s="28"/>
      <c r="F311" s="29"/>
      <c r="G311" s="30"/>
    </row>
    <row r="312" spans="1:7">
      <c r="A312" s="27"/>
      <c r="B312" s="27"/>
      <c r="C312" s="27"/>
      <c r="D312" s="27"/>
      <c r="E312" s="28"/>
      <c r="F312" s="29"/>
      <c r="G312" s="30"/>
    </row>
    <row r="313" spans="1:7">
      <c r="A313" s="31"/>
      <c r="B313" s="31"/>
      <c r="C313" s="31"/>
      <c r="D313" s="31"/>
      <c r="E313" s="28"/>
      <c r="F313" s="33"/>
      <c r="G313" s="34"/>
    </row>
    <row r="314" spans="1:7">
      <c r="A314" s="43">
        <f>SUM(A296:A313)</f>
        <v>47120000</v>
      </c>
      <c r="B314" s="43">
        <f t="shared" ref="B314:C314" si="17">SUM(B296:B313)</f>
        <v>0</v>
      </c>
      <c r="C314" s="43">
        <f t="shared" si="17"/>
        <v>47120000</v>
      </c>
      <c r="D314" s="43">
        <f>SUM(D296:D313)</f>
        <v>9868159.1099999994</v>
      </c>
      <c r="E314" s="44" t="s">
        <v>75</v>
      </c>
      <c r="F314" s="45"/>
      <c r="G314" s="46">
        <f>SUM(G296:G313)</f>
        <v>2747250.64</v>
      </c>
    </row>
    <row r="315" spans="1:7">
      <c r="A315" s="15"/>
      <c r="B315" s="15"/>
      <c r="C315" s="15"/>
      <c r="D315" s="23">
        <f>D254-D314</f>
        <v>6299142.0800000019</v>
      </c>
      <c r="E315" s="47" t="s">
        <v>76</v>
      </c>
      <c r="F315" s="48"/>
      <c r="G315" s="26"/>
    </row>
    <row r="316" spans="1:7">
      <c r="A316" s="15"/>
      <c r="B316" s="15"/>
      <c r="C316" s="15"/>
      <c r="D316" s="27"/>
      <c r="E316" s="47" t="s">
        <v>77</v>
      </c>
      <c r="F316" s="48"/>
      <c r="G316" s="30"/>
    </row>
    <row r="317" spans="1:7">
      <c r="A317" s="15"/>
      <c r="B317" s="15"/>
      <c r="C317" s="15"/>
      <c r="D317" s="31"/>
      <c r="E317" s="47" t="s">
        <v>78</v>
      </c>
      <c r="F317" s="48"/>
      <c r="G317" s="34">
        <f>G254-G314</f>
        <v>-787069.23000000021</v>
      </c>
    </row>
    <row r="318" spans="1:7" ht="24" thickBot="1">
      <c r="A318" s="15"/>
      <c r="B318" s="15"/>
      <c r="C318" s="15"/>
      <c r="D318" s="35">
        <f>D226+D315</f>
        <v>29397064.330000002</v>
      </c>
      <c r="E318" s="47" t="s">
        <v>79</v>
      </c>
      <c r="F318" s="48"/>
      <c r="G318" s="38">
        <f>G226+G317</f>
        <v>29397064.329999998</v>
      </c>
    </row>
    <row r="319" spans="1:7" ht="24" thickTop="1"/>
    <row r="321" spans="1:9">
      <c r="A321" s="51"/>
      <c r="B321" s="51"/>
      <c r="C321" s="51"/>
      <c r="D321" s="51"/>
      <c r="E321" s="52"/>
      <c r="F321" s="53"/>
      <c r="G321" s="51"/>
    </row>
    <row r="322" spans="1:9">
      <c r="A322" s="51"/>
      <c r="B322" s="51"/>
      <c r="C322" s="51"/>
      <c r="D322" s="51"/>
      <c r="E322" s="52"/>
      <c r="F322" s="53"/>
      <c r="G322" s="51"/>
    </row>
    <row r="323" spans="1:9">
      <c r="A323" s="51"/>
      <c r="B323" s="51"/>
      <c r="C323" s="51"/>
      <c r="D323" s="51"/>
      <c r="E323" s="52"/>
      <c r="F323" s="53"/>
      <c r="G323" s="54"/>
    </row>
    <row r="324" spans="1:9">
      <c r="A324" s="56"/>
      <c r="B324" s="56"/>
      <c r="C324" s="56"/>
      <c r="D324" s="56"/>
      <c r="E324" s="57"/>
      <c r="F324" s="58"/>
      <c r="G324" s="56"/>
    </row>
    <row r="325" spans="1:9">
      <c r="A325" s="56"/>
      <c r="B325" s="56"/>
      <c r="C325" s="56"/>
      <c r="D325" s="56"/>
      <c r="E325" s="57"/>
      <c r="F325" s="58"/>
      <c r="G325" s="56"/>
    </row>
    <row r="327" spans="1:9">
      <c r="A327" s="1" t="s">
        <v>0</v>
      </c>
      <c r="B327" s="1"/>
      <c r="C327" s="1"/>
      <c r="D327" s="1"/>
      <c r="E327" s="1"/>
      <c r="F327" s="1"/>
      <c r="G327" s="1"/>
    </row>
    <row r="328" spans="1:9">
      <c r="A328" s="1" t="s">
        <v>1</v>
      </c>
      <c r="B328" s="1"/>
      <c r="C328" s="1"/>
      <c r="D328" s="1"/>
      <c r="E328" s="1"/>
      <c r="F328" s="1"/>
      <c r="G328" s="1"/>
    </row>
    <row r="329" spans="1:9">
      <c r="A329" s="4" t="s">
        <v>83</v>
      </c>
      <c r="B329" s="4"/>
      <c r="C329" s="4"/>
      <c r="D329" s="4"/>
      <c r="E329" s="4"/>
      <c r="F329" s="4"/>
      <c r="G329" s="4"/>
    </row>
    <row r="330" spans="1:9">
      <c r="A330" s="5" t="s">
        <v>3</v>
      </c>
      <c r="B330" s="6"/>
      <c r="C330" s="6"/>
      <c r="D330" s="6"/>
      <c r="E330" s="7"/>
      <c r="F330" s="8"/>
      <c r="G330" s="9"/>
    </row>
    <row r="331" spans="1:9">
      <c r="A331" s="10" t="s">
        <v>4</v>
      </c>
      <c r="B331" s="10" t="s">
        <v>5</v>
      </c>
      <c r="C331" s="10" t="s">
        <v>6</v>
      </c>
      <c r="D331" s="10" t="s">
        <v>7</v>
      </c>
      <c r="E331" s="11" t="s">
        <v>8</v>
      </c>
      <c r="F331" s="12" t="s">
        <v>9</v>
      </c>
      <c r="G331" s="13" t="s">
        <v>10</v>
      </c>
    </row>
    <row r="332" spans="1:9">
      <c r="A332" s="16" t="s">
        <v>11</v>
      </c>
      <c r="B332" s="16" t="s">
        <v>12</v>
      </c>
      <c r="C332" s="16" t="s">
        <v>11</v>
      </c>
      <c r="D332" s="16" t="s">
        <v>11</v>
      </c>
      <c r="E332" s="17"/>
      <c r="F332" s="12"/>
      <c r="G332" s="13" t="s">
        <v>13</v>
      </c>
    </row>
    <row r="333" spans="1:9">
      <c r="A333" s="18"/>
      <c r="B333" s="19" t="s">
        <v>14</v>
      </c>
      <c r="C333" s="18"/>
      <c r="D333" s="18"/>
      <c r="E333" s="20"/>
      <c r="F333" s="21"/>
      <c r="G333" s="22" t="s">
        <v>11</v>
      </c>
    </row>
    <row r="334" spans="1:9">
      <c r="A334" s="23"/>
      <c r="B334" s="23"/>
      <c r="C334" s="23"/>
      <c r="D334" s="23">
        <v>23097922.25</v>
      </c>
      <c r="E334" s="24" t="s">
        <v>15</v>
      </c>
      <c r="F334" s="25"/>
      <c r="G334" s="26">
        <f>G318</f>
        <v>29397064.329999998</v>
      </c>
    </row>
    <row r="335" spans="1:9">
      <c r="A335" s="27"/>
      <c r="B335" s="27"/>
      <c r="C335" s="27"/>
      <c r="D335" s="27"/>
      <c r="E335" s="28" t="s">
        <v>16</v>
      </c>
      <c r="F335" s="29"/>
      <c r="G335" s="30"/>
    </row>
    <row r="336" spans="1:9">
      <c r="A336" s="27">
        <v>245120</v>
      </c>
      <c r="B336" s="27">
        <v>0</v>
      </c>
      <c r="C336" s="27">
        <f>SUM(A336:B336)</f>
        <v>245120</v>
      </c>
      <c r="D336" s="27">
        <f t="shared" ref="D336:D357" si="18">G336+D228</f>
        <v>3842.6200000000003</v>
      </c>
      <c r="E336" s="28" t="s">
        <v>17</v>
      </c>
      <c r="F336" s="29" t="s">
        <v>18</v>
      </c>
      <c r="G336" s="30">
        <f>'[1]หมายเหตุ 1'!D231</f>
        <v>3353.76</v>
      </c>
      <c r="I336" s="3">
        <f>G336+G337++G340+G343+G357</f>
        <v>7925454.7599999998</v>
      </c>
    </row>
    <row r="337" spans="1:7">
      <c r="A337" s="27">
        <v>404550</v>
      </c>
      <c r="B337" s="27">
        <v>0</v>
      </c>
      <c r="C337" s="27">
        <f t="shared" ref="C337:C358" si="19">SUM(A337:B337)</f>
        <v>404550</v>
      </c>
      <c r="D337" s="27">
        <f t="shared" si="18"/>
        <v>45100</v>
      </c>
      <c r="E337" s="28" t="s">
        <v>19</v>
      </c>
      <c r="F337" s="29" t="s">
        <v>20</v>
      </c>
      <c r="G337" s="30">
        <f>'[1]หมายเหตุ 1'!D241</f>
        <v>970</v>
      </c>
    </row>
    <row r="338" spans="1:7">
      <c r="A338" s="27">
        <v>133000</v>
      </c>
      <c r="B338" s="27">
        <v>0</v>
      </c>
      <c r="C338" s="27">
        <f t="shared" si="19"/>
        <v>133000</v>
      </c>
      <c r="D338" s="27">
        <f t="shared" si="18"/>
        <v>8690.41</v>
      </c>
      <c r="E338" s="28" t="s">
        <v>21</v>
      </c>
      <c r="F338" s="29" t="s">
        <v>22</v>
      </c>
      <c r="G338" s="30">
        <f>'[1]หมายเหตุ 1'!D247</f>
        <v>0</v>
      </c>
    </row>
    <row r="339" spans="1:7">
      <c r="A339" s="27">
        <v>0</v>
      </c>
      <c r="B339" s="27">
        <v>0</v>
      </c>
      <c r="C339" s="27">
        <f t="shared" si="19"/>
        <v>0</v>
      </c>
      <c r="D339" s="27">
        <f t="shared" si="18"/>
        <v>0</v>
      </c>
      <c r="E339" s="28" t="s">
        <v>23</v>
      </c>
      <c r="F339" s="29" t="s">
        <v>24</v>
      </c>
      <c r="G339" s="30">
        <v>0</v>
      </c>
    </row>
    <row r="340" spans="1:7">
      <c r="A340" s="27">
        <v>10000</v>
      </c>
      <c r="B340" s="27">
        <v>0</v>
      </c>
      <c r="C340" s="27">
        <f t="shared" si="19"/>
        <v>10000</v>
      </c>
      <c r="D340" s="27">
        <f t="shared" si="18"/>
        <v>747</v>
      </c>
      <c r="E340" s="28" t="s">
        <v>25</v>
      </c>
      <c r="F340" s="29" t="s">
        <v>26</v>
      </c>
      <c r="G340" s="30">
        <f>'[1]หมายเหตุ 1'!D251</f>
        <v>50</v>
      </c>
    </row>
    <row r="341" spans="1:7">
      <c r="A341" s="27">
        <v>1000</v>
      </c>
      <c r="B341" s="27">
        <v>0</v>
      </c>
      <c r="C341" s="27">
        <f t="shared" si="19"/>
        <v>1000</v>
      </c>
      <c r="D341" s="27">
        <f t="shared" si="18"/>
        <v>1513</v>
      </c>
      <c r="E341" s="28" t="s">
        <v>27</v>
      </c>
      <c r="F341" s="29" t="s">
        <v>28</v>
      </c>
      <c r="G341" s="30">
        <f>'[1]หมายเหตุ 1'!D289</f>
        <v>0</v>
      </c>
    </row>
    <row r="342" spans="1:7">
      <c r="A342" s="27">
        <v>16206330</v>
      </c>
      <c r="B342" s="27">
        <v>0</v>
      </c>
      <c r="C342" s="27">
        <f t="shared" si="19"/>
        <v>16206330</v>
      </c>
      <c r="D342" s="27">
        <f t="shared" si="18"/>
        <v>3915822.21</v>
      </c>
      <c r="E342" s="28" t="s">
        <v>29</v>
      </c>
      <c r="F342" s="29" t="s">
        <v>30</v>
      </c>
      <c r="G342" s="30">
        <f>'[1]หมายเหตุ 1'!D309</f>
        <v>0</v>
      </c>
    </row>
    <row r="343" spans="1:7">
      <c r="A343" s="27">
        <v>30120000</v>
      </c>
      <c r="B343" s="27">
        <v>0</v>
      </c>
      <c r="C343" s="27">
        <f t="shared" si="19"/>
        <v>30120000</v>
      </c>
      <c r="D343" s="27">
        <f t="shared" si="18"/>
        <v>17944133</v>
      </c>
      <c r="E343" s="28" t="s">
        <v>31</v>
      </c>
      <c r="F343" s="29" t="s">
        <v>32</v>
      </c>
      <c r="G343" s="30">
        <f>'[1]หมายเหตุ 1'!D280</f>
        <v>7142081</v>
      </c>
    </row>
    <row r="344" spans="1:7">
      <c r="A344" s="27"/>
      <c r="B344" s="27"/>
      <c r="C344" s="27"/>
      <c r="D344" s="27">
        <f t="shared" si="18"/>
        <v>53773</v>
      </c>
      <c r="E344" s="28" t="s">
        <v>33</v>
      </c>
      <c r="F344" s="29"/>
      <c r="G344" s="30">
        <v>23055</v>
      </c>
    </row>
    <row r="345" spans="1:7">
      <c r="A345" s="27"/>
      <c r="B345" s="27"/>
      <c r="C345" s="27"/>
      <c r="D345" s="27">
        <f t="shared" si="18"/>
        <v>0</v>
      </c>
      <c r="E345" s="28" t="s">
        <v>34</v>
      </c>
      <c r="F345" s="29"/>
      <c r="G345" s="30">
        <v>0</v>
      </c>
    </row>
    <row r="346" spans="1:7">
      <c r="A346" s="27"/>
      <c r="B346" s="27"/>
      <c r="C346" s="27"/>
      <c r="D346" s="27">
        <f t="shared" si="18"/>
        <v>312.60000000000002</v>
      </c>
      <c r="E346" s="28" t="s">
        <v>35</v>
      </c>
      <c r="F346" s="29"/>
      <c r="G346" s="30">
        <v>149.46</v>
      </c>
    </row>
    <row r="347" spans="1:7">
      <c r="A347" s="27"/>
      <c r="B347" s="27"/>
      <c r="C347" s="27"/>
      <c r="D347" s="27">
        <f t="shared" si="18"/>
        <v>19492.349999999999</v>
      </c>
      <c r="E347" s="28" t="s">
        <v>36</v>
      </c>
      <c r="F347" s="29"/>
      <c r="G347" s="30">
        <v>9306.0300000000007</v>
      </c>
    </row>
    <row r="348" spans="1:7">
      <c r="A348" s="27"/>
      <c r="B348" s="27"/>
      <c r="C348" s="27"/>
      <c r="D348" s="27">
        <f t="shared" si="18"/>
        <v>31600</v>
      </c>
      <c r="E348" s="28" t="s">
        <v>37</v>
      </c>
      <c r="F348" s="29"/>
      <c r="G348" s="30">
        <v>10800</v>
      </c>
    </row>
    <row r="349" spans="1:7">
      <c r="A349" s="27"/>
      <c r="B349" s="27"/>
      <c r="C349" s="27"/>
      <c r="D349" s="27">
        <f t="shared" si="18"/>
        <v>2337.7800000000002</v>
      </c>
      <c r="E349" s="28" t="s">
        <v>38</v>
      </c>
      <c r="F349" s="29"/>
      <c r="G349" s="30">
        <v>222.78</v>
      </c>
    </row>
    <row r="350" spans="1:7">
      <c r="A350" s="27"/>
      <c r="B350" s="27"/>
      <c r="C350" s="27"/>
      <c r="D350" s="27">
        <f t="shared" si="18"/>
        <v>0</v>
      </c>
      <c r="E350" s="28" t="s">
        <v>39</v>
      </c>
      <c r="F350" s="29"/>
      <c r="G350" s="30">
        <v>0</v>
      </c>
    </row>
    <row r="351" spans="1:7">
      <c r="A351" s="27"/>
      <c r="B351" s="27"/>
      <c r="C351" s="27"/>
      <c r="D351" s="27">
        <f t="shared" si="18"/>
        <v>0</v>
      </c>
      <c r="E351" s="28" t="s">
        <v>40</v>
      </c>
      <c r="F351" s="29"/>
      <c r="G351" s="30">
        <v>0</v>
      </c>
    </row>
    <row r="352" spans="1:7">
      <c r="A352" s="27"/>
      <c r="B352" s="27"/>
      <c r="C352" s="27"/>
      <c r="D352" s="27">
        <f t="shared" si="18"/>
        <v>29216</v>
      </c>
      <c r="E352" s="28" t="s">
        <v>41</v>
      </c>
      <c r="F352" s="29"/>
      <c r="G352" s="30">
        <v>7304</v>
      </c>
    </row>
    <row r="353" spans="1:7">
      <c r="A353" s="27"/>
      <c r="B353" s="27"/>
      <c r="C353" s="27"/>
      <c r="D353" s="27">
        <f t="shared" si="18"/>
        <v>1039127.75</v>
      </c>
      <c r="E353" s="28" t="s">
        <v>42</v>
      </c>
      <c r="F353" s="29"/>
      <c r="G353" s="30">
        <v>255518.5</v>
      </c>
    </row>
    <row r="354" spans="1:7">
      <c r="A354" s="27"/>
      <c r="B354" s="27"/>
      <c r="C354" s="27"/>
      <c r="D354" s="27">
        <f t="shared" si="18"/>
        <v>555424</v>
      </c>
      <c r="E354" s="28" t="s">
        <v>43</v>
      </c>
      <c r="F354" s="29"/>
      <c r="G354" s="30">
        <f>16760+16760</f>
        <v>33520</v>
      </c>
    </row>
    <row r="355" spans="1:7">
      <c r="A355" s="27"/>
      <c r="B355" s="27"/>
      <c r="C355" s="27"/>
      <c r="D355" s="27">
        <f t="shared" si="18"/>
        <v>2340</v>
      </c>
      <c r="E355" s="28" t="s">
        <v>81</v>
      </c>
      <c r="F355" s="29"/>
      <c r="G355" s="30">
        <v>0</v>
      </c>
    </row>
    <row r="356" spans="1:7">
      <c r="A356" s="27"/>
      <c r="B356" s="27"/>
      <c r="C356" s="27"/>
      <c r="D356" s="27">
        <f t="shared" si="18"/>
        <v>160</v>
      </c>
      <c r="E356" s="28" t="s">
        <v>54</v>
      </c>
      <c r="F356" s="29"/>
      <c r="G356" s="30">
        <v>0</v>
      </c>
    </row>
    <row r="357" spans="1:7">
      <c r="A357" s="27"/>
      <c r="B357" s="27">
        <f>D357</f>
        <v>779000</v>
      </c>
      <c r="C357" s="27">
        <f t="shared" si="19"/>
        <v>779000</v>
      </c>
      <c r="D357" s="27">
        <f t="shared" si="18"/>
        <v>779000</v>
      </c>
      <c r="E357" s="28" t="s">
        <v>84</v>
      </c>
      <c r="F357" s="29"/>
      <c r="G357" s="30">
        <f>'[1]หมายเหตุ 1'!D286</f>
        <v>779000</v>
      </c>
    </row>
    <row r="358" spans="1:7">
      <c r="A358" s="27"/>
      <c r="B358" s="27"/>
      <c r="C358" s="27">
        <f t="shared" si="19"/>
        <v>0</v>
      </c>
      <c r="D358" s="27">
        <f>G358+D252</f>
        <v>133.15</v>
      </c>
      <c r="E358" s="28" t="s">
        <v>85</v>
      </c>
      <c r="F358" s="29"/>
      <c r="G358" s="30">
        <v>133.15</v>
      </c>
    </row>
    <row r="359" spans="1:7">
      <c r="A359" s="31"/>
      <c r="B359" s="31"/>
      <c r="C359" s="31"/>
      <c r="D359" s="31"/>
      <c r="E359" s="32"/>
      <c r="F359" s="33"/>
      <c r="G359" s="34"/>
    </row>
    <row r="360" spans="1:7">
      <c r="A360" s="31"/>
      <c r="B360" s="31"/>
      <c r="C360" s="31"/>
      <c r="D360" s="31"/>
      <c r="E360" s="32"/>
      <c r="F360" s="33"/>
      <c r="G360" s="34"/>
    </row>
    <row r="361" spans="1:7">
      <c r="A361" s="31"/>
      <c r="B361" s="31"/>
      <c r="C361" s="31"/>
      <c r="D361" s="31"/>
      <c r="E361" s="32"/>
      <c r="F361" s="33"/>
      <c r="G361" s="34"/>
    </row>
    <row r="362" spans="1:7" ht="24" thickBot="1">
      <c r="A362" s="35">
        <f>SUM(A336:A361)</f>
        <v>47120000</v>
      </c>
      <c r="B362" s="35">
        <f t="shared" ref="B362:D362" si="20">SUM(B336:B361)</f>
        <v>779000</v>
      </c>
      <c r="C362" s="35">
        <f t="shared" si="20"/>
        <v>47899000</v>
      </c>
      <c r="D362" s="35">
        <f t="shared" si="20"/>
        <v>24432764.870000001</v>
      </c>
      <c r="E362" s="36" t="s">
        <v>44</v>
      </c>
      <c r="F362" s="37"/>
      <c r="G362" s="38">
        <f>SUM(G336:G361)</f>
        <v>8265463.6800000006</v>
      </c>
    </row>
    <row r="363" spans="1:7" ht="24" thickTop="1">
      <c r="A363" s="39"/>
      <c r="B363" s="39"/>
      <c r="C363" s="39"/>
      <c r="D363" s="39"/>
      <c r="E363" s="40"/>
      <c r="F363" s="41"/>
      <c r="G363" s="42"/>
    </row>
    <row r="364" spans="1:7">
      <c r="A364" s="39"/>
      <c r="B364" s="39"/>
      <c r="C364" s="39"/>
      <c r="D364" s="39"/>
      <c r="E364" s="40"/>
      <c r="F364" s="41"/>
      <c r="G364" s="42"/>
    </row>
    <row r="365" spans="1:7">
      <c r="A365" s="39"/>
      <c r="B365" s="39"/>
      <c r="C365" s="39"/>
      <c r="D365" s="39"/>
      <c r="E365" s="40"/>
      <c r="F365" s="41"/>
      <c r="G365" s="42"/>
    </row>
    <row r="366" spans="1:7">
      <c r="A366" s="39"/>
      <c r="B366" s="39"/>
      <c r="C366" s="39"/>
      <c r="D366" s="39"/>
      <c r="E366" s="40"/>
      <c r="F366" s="41"/>
      <c r="G366" s="42"/>
    </row>
    <row r="367" spans="1:7">
      <c r="A367" s="39"/>
      <c r="B367" s="39"/>
      <c r="C367" s="39"/>
      <c r="D367" s="39"/>
      <c r="E367" s="40"/>
      <c r="F367" s="41"/>
      <c r="G367" s="42"/>
    </row>
    <row r="368" spans="1:7">
      <c r="A368" s="39"/>
      <c r="B368" s="39"/>
      <c r="C368" s="39"/>
      <c r="D368" s="39"/>
      <c r="E368" s="40"/>
      <c r="F368" s="41"/>
      <c r="G368" s="42"/>
    </row>
    <row r="369" spans="1:7">
      <c r="A369" s="39"/>
      <c r="B369" s="39"/>
      <c r="C369" s="39"/>
      <c r="D369" s="39"/>
      <c r="E369" s="40"/>
      <c r="F369" s="41"/>
      <c r="G369" s="42"/>
    </row>
    <row r="370" spans="1:7">
      <c r="A370" s="39"/>
      <c r="B370" s="39"/>
      <c r="C370" s="39"/>
      <c r="D370" s="39"/>
      <c r="E370" s="40"/>
      <c r="F370" s="41"/>
      <c r="G370" s="42"/>
    </row>
    <row r="371" spans="1:7">
      <c r="A371" s="39"/>
      <c r="B371" s="39"/>
      <c r="C371" s="39"/>
      <c r="D371" s="39"/>
      <c r="E371" s="40"/>
      <c r="F371" s="41"/>
      <c r="G371" s="42"/>
    </row>
    <row r="372" spans="1:7">
      <c r="A372" s="39"/>
      <c r="B372" s="39"/>
      <c r="C372" s="39"/>
      <c r="D372" s="39"/>
      <c r="E372" s="40"/>
      <c r="F372" s="41"/>
      <c r="G372" s="42"/>
    </row>
    <row r="373" spans="1:7">
      <c r="A373" s="39"/>
      <c r="B373" s="39"/>
      <c r="C373" s="39"/>
      <c r="D373" s="39"/>
      <c r="E373" s="40"/>
      <c r="F373" s="41"/>
      <c r="G373" s="42"/>
    </row>
    <row r="374" spans="1:7">
      <c r="A374" s="39"/>
      <c r="B374" s="39"/>
      <c r="C374" s="39"/>
      <c r="D374" s="39"/>
      <c r="E374" s="40"/>
      <c r="F374" s="41"/>
      <c r="G374" s="42"/>
    </row>
    <row r="375" spans="1:7">
      <c r="A375" s="39"/>
      <c r="B375" s="39"/>
      <c r="C375" s="39"/>
      <c r="D375" s="39"/>
      <c r="E375" s="40"/>
      <c r="F375" s="41"/>
      <c r="G375" s="42"/>
    </row>
    <row r="376" spans="1:7">
      <c r="A376" s="39"/>
      <c r="B376" s="39"/>
      <c r="C376" s="39"/>
      <c r="D376" s="39"/>
      <c r="E376" s="40"/>
      <c r="F376" s="41"/>
      <c r="G376" s="42"/>
    </row>
    <row r="377" spans="1:7">
      <c r="A377" s="39"/>
      <c r="B377" s="39"/>
      <c r="C377" s="39"/>
      <c r="D377" s="39"/>
      <c r="E377" s="40"/>
      <c r="F377" s="41"/>
      <c r="G377" s="42"/>
    </row>
    <row r="378" spans="1:7">
      <c r="A378" s="39"/>
      <c r="B378" s="39"/>
      <c r="C378" s="39"/>
      <c r="D378" s="39"/>
      <c r="E378" s="40"/>
      <c r="F378" s="41"/>
      <c r="G378" s="42"/>
    </row>
    <row r="379" spans="1:7">
      <c r="A379" s="39"/>
      <c r="B379" s="39"/>
      <c r="C379" s="39"/>
      <c r="D379" s="39"/>
      <c r="E379" s="40"/>
      <c r="F379" s="41"/>
      <c r="G379" s="42"/>
    </row>
    <row r="380" spans="1:7">
      <c r="A380" s="39"/>
      <c r="B380" s="39"/>
      <c r="C380" s="39"/>
      <c r="D380" s="39"/>
      <c r="E380" s="40"/>
      <c r="F380" s="41"/>
      <c r="G380" s="42"/>
    </row>
    <row r="381" spans="1:7">
      <c r="A381" s="39"/>
      <c r="B381" s="39"/>
      <c r="C381" s="39"/>
      <c r="D381" s="39"/>
      <c r="E381" s="40"/>
      <c r="F381" s="41"/>
      <c r="G381" s="42"/>
    </row>
    <row r="382" spans="1:7">
      <c r="A382" s="39"/>
      <c r="B382" s="39"/>
      <c r="C382" s="39"/>
      <c r="D382" s="39"/>
      <c r="E382" s="40"/>
      <c r="F382" s="41"/>
      <c r="G382" s="42"/>
    </row>
    <row r="383" spans="1:7">
      <c r="A383" s="39"/>
      <c r="B383" s="39"/>
      <c r="C383" s="39"/>
      <c r="D383" s="39"/>
      <c r="E383" s="40"/>
      <c r="F383" s="41"/>
      <c r="G383" s="42"/>
    </row>
    <row r="384" spans="1:7">
      <c r="A384" s="39"/>
      <c r="B384" s="39"/>
      <c r="C384" s="39"/>
      <c r="D384" s="39"/>
      <c r="E384" s="40"/>
      <c r="F384" s="41"/>
      <c r="G384" s="42"/>
    </row>
    <row r="385" spans="1:7">
      <c r="A385" s="39"/>
      <c r="B385" s="39"/>
      <c r="C385" s="39"/>
      <c r="D385" s="39"/>
      <c r="E385" s="40"/>
      <c r="F385" s="41"/>
      <c r="G385" s="42"/>
    </row>
    <row r="386" spans="1:7">
      <c r="A386" s="39"/>
      <c r="B386" s="39"/>
      <c r="C386" s="39"/>
      <c r="D386" s="39"/>
      <c r="E386" s="40"/>
      <c r="F386" s="41"/>
      <c r="G386" s="42"/>
    </row>
    <row r="387" spans="1:7">
      <c r="A387" s="39"/>
      <c r="B387" s="39"/>
      <c r="C387" s="39"/>
      <c r="D387" s="39"/>
      <c r="E387" s="40"/>
      <c r="F387" s="41"/>
      <c r="G387" s="42"/>
    </row>
    <row r="388" spans="1:7">
      <c r="A388" s="39"/>
      <c r="B388" s="39"/>
      <c r="C388" s="39"/>
      <c r="D388" s="39"/>
      <c r="E388" s="40"/>
      <c r="F388" s="41"/>
      <c r="G388" s="42"/>
    </row>
    <row r="389" spans="1:7">
      <c r="A389" s="39"/>
      <c r="B389" s="39"/>
      <c r="C389" s="39"/>
      <c r="D389" s="39"/>
      <c r="E389" s="40"/>
      <c r="F389" s="41"/>
      <c r="G389" s="42"/>
    </row>
    <row r="390" spans="1:7">
      <c r="A390" s="39"/>
      <c r="B390" s="39"/>
      <c r="C390" s="39"/>
      <c r="D390" s="39"/>
      <c r="E390" s="40"/>
      <c r="F390" s="41"/>
      <c r="G390" s="42"/>
    </row>
    <row r="391" spans="1:7">
      <c r="A391" s="39"/>
      <c r="B391" s="39"/>
      <c r="C391" s="39"/>
      <c r="D391" s="39"/>
      <c r="E391" s="40"/>
      <c r="F391" s="41"/>
      <c r="G391" s="42"/>
    </row>
    <row r="392" spans="1:7">
      <c r="A392" s="39"/>
      <c r="B392" s="39"/>
      <c r="C392" s="39"/>
      <c r="D392" s="39"/>
      <c r="E392" s="40"/>
      <c r="F392" s="41"/>
      <c r="G392" s="42"/>
    </row>
    <row r="393" spans="1:7">
      <c r="A393" s="39"/>
      <c r="B393" s="39"/>
      <c r="C393" s="39"/>
      <c r="D393" s="39"/>
      <c r="E393" s="40"/>
      <c r="F393" s="41"/>
      <c r="G393" s="42"/>
    </row>
    <row r="394" spans="1:7">
      <c r="A394" s="39"/>
      <c r="B394" s="39"/>
      <c r="C394" s="39"/>
      <c r="D394" s="39"/>
      <c r="E394" s="40"/>
      <c r="F394" s="41"/>
      <c r="G394" s="42"/>
    </row>
    <row r="395" spans="1:7">
      <c r="A395" s="39"/>
      <c r="B395" s="39"/>
      <c r="C395" s="39"/>
      <c r="D395" s="39"/>
      <c r="E395" s="40"/>
      <c r="F395" s="41"/>
      <c r="G395" s="42"/>
    </row>
    <row r="396" spans="1:7">
      <c r="A396" s="39"/>
      <c r="B396" s="39"/>
      <c r="C396" s="39"/>
      <c r="D396" s="39"/>
      <c r="E396" s="40"/>
      <c r="F396" s="41"/>
      <c r="G396" s="42"/>
    </row>
    <row r="397" spans="1:7">
      <c r="A397" s="39"/>
      <c r="B397" s="39"/>
      <c r="C397" s="39"/>
      <c r="D397" s="39"/>
      <c r="E397" s="40"/>
      <c r="F397" s="41"/>
      <c r="G397" s="42"/>
    </row>
    <row r="398" spans="1:7">
      <c r="A398" s="39"/>
      <c r="B398" s="39"/>
      <c r="C398" s="39"/>
      <c r="D398" s="39"/>
      <c r="E398" s="40"/>
      <c r="F398" s="41"/>
      <c r="G398" s="42"/>
    </row>
    <row r="399" spans="1:7">
      <c r="A399" s="6" t="s">
        <v>3</v>
      </c>
      <c r="B399" s="6"/>
      <c r="C399" s="6"/>
      <c r="D399" s="6"/>
      <c r="E399" s="7"/>
      <c r="F399" s="8"/>
      <c r="G399" s="9"/>
    </row>
    <row r="400" spans="1:7">
      <c r="A400" s="16" t="s">
        <v>4</v>
      </c>
      <c r="B400" s="16" t="s">
        <v>5</v>
      </c>
      <c r="C400" s="16" t="s">
        <v>6</v>
      </c>
      <c r="D400" s="16" t="s">
        <v>7</v>
      </c>
      <c r="E400" s="11" t="s">
        <v>8</v>
      </c>
      <c r="F400" s="12" t="s">
        <v>9</v>
      </c>
      <c r="G400" s="13" t="s">
        <v>10</v>
      </c>
    </row>
    <row r="401" spans="1:7">
      <c r="A401" s="16" t="s">
        <v>11</v>
      </c>
      <c r="B401" s="16" t="s">
        <v>12</v>
      </c>
      <c r="C401" s="16" t="s">
        <v>11</v>
      </c>
      <c r="D401" s="16" t="s">
        <v>11</v>
      </c>
      <c r="E401" s="17"/>
      <c r="F401" s="12"/>
      <c r="G401" s="13" t="s">
        <v>13</v>
      </c>
    </row>
    <row r="402" spans="1:7">
      <c r="A402" s="18"/>
      <c r="B402" s="19" t="s">
        <v>14</v>
      </c>
      <c r="C402" s="18"/>
      <c r="D402" s="18"/>
      <c r="E402" s="20"/>
      <c r="F402" s="21"/>
      <c r="G402" s="22" t="s">
        <v>11</v>
      </c>
    </row>
    <row r="403" spans="1:7">
      <c r="A403" s="23"/>
      <c r="B403" s="23"/>
      <c r="C403" s="23"/>
      <c r="D403" s="23"/>
      <c r="E403" s="24" t="s">
        <v>45</v>
      </c>
      <c r="F403" s="25"/>
      <c r="G403" s="26"/>
    </row>
    <row r="404" spans="1:7">
      <c r="A404" s="27">
        <f>[1]โอนงบประมาณ!E108</f>
        <v>10932000</v>
      </c>
      <c r="B404" s="27"/>
      <c r="C404" s="27">
        <f>SUM(A404:B404)</f>
        <v>10932000</v>
      </c>
      <c r="D404" s="27">
        <f t="shared" ref="D404:D418" si="21">G404+D296</f>
        <v>3011450</v>
      </c>
      <c r="E404" s="28" t="s">
        <v>46</v>
      </c>
      <c r="F404" s="29" t="s">
        <v>47</v>
      </c>
      <c r="G404" s="30">
        <v>595304</v>
      </c>
    </row>
    <row r="405" spans="1:7">
      <c r="A405" s="27">
        <f>[1]โอนงบประมาณ!E109</f>
        <v>2484720</v>
      </c>
      <c r="B405" s="27"/>
      <c r="C405" s="27">
        <f t="shared" ref="C405:C413" si="22">SUM(A405:B405)</f>
        <v>2484720</v>
      </c>
      <c r="D405" s="27">
        <f t="shared" si="21"/>
        <v>828240</v>
      </c>
      <c r="E405" s="28" t="s">
        <v>48</v>
      </c>
      <c r="F405" s="29" t="s">
        <v>49</v>
      </c>
      <c r="G405" s="30">
        <v>207060</v>
      </c>
    </row>
    <row r="406" spans="1:7">
      <c r="A406" s="27">
        <f>[1]โอนงบประมาณ!E110</f>
        <v>11380480</v>
      </c>
      <c r="B406" s="27"/>
      <c r="C406" s="27">
        <f t="shared" si="22"/>
        <v>11380480</v>
      </c>
      <c r="D406" s="27">
        <f t="shared" si="21"/>
        <v>3379960</v>
      </c>
      <c r="E406" s="28" t="s">
        <v>50</v>
      </c>
      <c r="F406" s="29" t="s">
        <v>51</v>
      </c>
      <c r="G406" s="30">
        <v>849115</v>
      </c>
    </row>
    <row r="407" spans="1:7">
      <c r="A407" s="27">
        <f>[1]โอนงบประมาณ!E111</f>
        <v>646800</v>
      </c>
      <c r="B407" s="27"/>
      <c r="C407" s="27">
        <f t="shared" si="22"/>
        <v>646800</v>
      </c>
      <c r="D407" s="27">
        <f t="shared" si="21"/>
        <v>119950</v>
      </c>
      <c r="E407" s="28" t="s">
        <v>52</v>
      </c>
      <c r="F407" s="29" t="s">
        <v>53</v>
      </c>
      <c r="G407" s="30">
        <v>42850</v>
      </c>
    </row>
    <row r="408" spans="1:7">
      <c r="A408" s="27">
        <f>[1]โอนงบประมาณ!E112</f>
        <v>6276000</v>
      </c>
      <c r="B408" s="27"/>
      <c r="C408" s="27">
        <f t="shared" si="22"/>
        <v>6276000</v>
      </c>
      <c r="D408" s="27">
        <f t="shared" si="21"/>
        <v>1778075.8</v>
      </c>
      <c r="E408" s="28" t="s">
        <v>54</v>
      </c>
      <c r="F408" s="29" t="s">
        <v>55</v>
      </c>
      <c r="G408" s="30">
        <f>879603.55+16760+16760</f>
        <v>913123.55</v>
      </c>
    </row>
    <row r="409" spans="1:7">
      <c r="A409" s="27">
        <f>[1]โอนงบประมาณ!E113</f>
        <v>2200000</v>
      </c>
      <c r="B409" s="27"/>
      <c r="C409" s="27">
        <f t="shared" si="22"/>
        <v>2200000</v>
      </c>
      <c r="D409" s="27">
        <f t="shared" si="21"/>
        <v>81596.91</v>
      </c>
      <c r="E409" s="28" t="s">
        <v>56</v>
      </c>
      <c r="F409" s="29" t="s">
        <v>57</v>
      </c>
      <c r="G409" s="30">
        <v>18196.46</v>
      </c>
    </row>
    <row r="410" spans="1:7">
      <c r="A410" s="27">
        <f>[1]โอนงบประมาณ!E114</f>
        <v>314000</v>
      </c>
      <c r="B410" s="27"/>
      <c r="C410" s="27">
        <f t="shared" si="22"/>
        <v>314000</v>
      </c>
      <c r="D410" s="27">
        <f t="shared" si="21"/>
        <v>70562.58</v>
      </c>
      <c r="E410" s="28" t="s">
        <v>58</v>
      </c>
      <c r="F410" s="29" t="s">
        <v>59</v>
      </c>
      <c r="G410" s="30">
        <v>15693.87</v>
      </c>
    </row>
    <row r="411" spans="1:7">
      <c r="A411" s="27">
        <f>[1]โอนงบประมาณ!E115</f>
        <v>96500</v>
      </c>
      <c r="B411" s="27"/>
      <c r="C411" s="27">
        <f t="shared" si="22"/>
        <v>96500</v>
      </c>
      <c r="D411" s="27">
        <f t="shared" si="21"/>
        <v>50000</v>
      </c>
      <c r="E411" s="28" t="s">
        <v>60</v>
      </c>
      <c r="F411" s="29" t="s">
        <v>61</v>
      </c>
      <c r="G411" s="30">
        <v>0</v>
      </c>
    </row>
    <row r="412" spans="1:7">
      <c r="A412" s="27">
        <f>[1]โอนงบประมาณ!E116</f>
        <v>10515500</v>
      </c>
      <c r="B412" s="27">
        <v>779000</v>
      </c>
      <c r="C412" s="27">
        <f t="shared" si="22"/>
        <v>11294500</v>
      </c>
      <c r="D412" s="27">
        <f t="shared" si="21"/>
        <v>779000</v>
      </c>
      <c r="E412" s="28" t="s">
        <v>62</v>
      </c>
      <c r="F412" s="29" t="s">
        <v>63</v>
      </c>
      <c r="G412" s="30">
        <v>779000</v>
      </c>
    </row>
    <row r="413" spans="1:7">
      <c r="A413" s="27">
        <f>[1]โอนงบประมาณ!E117</f>
        <v>2274000</v>
      </c>
      <c r="B413" s="27"/>
      <c r="C413" s="27">
        <f t="shared" si="22"/>
        <v>2274000</v>
      </c>
      <c r="D413" s="27">
        <f t="shared" si="21"/>
        <v>920000</v>
      </c>
      <c r="E413" s="28" t="s">
        <v>64</v>
      </c>
      <c r="F413" s="29" t="s">
        <v>65</v>
      </c>
      <c r="G413" s="30">
        <v>475000</v>
      </c>
    </row>
    <row r="414" spans="1:7">
      <c r="A414" s="27"/>
      <c r="B414" s="27"/>
      <c r="C414" s="27"/>
      <c r="D414" s="27">
        <f t="shared" si="21"/>
        <v>0</v>
      </c>
      <c r="E414" s="28" t="s">
        <v>66</v>
      </c>
      <c r="F414" s="29" t="s">
        <v>67</v>
      </c>
      <c r="G414" s="30">
        <v>0</v>
      </c>
    </row>
    <row r="415" spans="1:7">
      <c r="A415" s="27"/>
      <c r="B415" s="27"/>
      <c r="C415" s="27"/>
      <c r="D415" s="27">
        <f t="shared" si="21"/>
        <v>708504</v>
      </c>
      <c r="E415" s="28" t="s">
        <v>43</v>
      </c>
      <c r="F415" s="29" t="s">
        <v>68</v>
      </c>
      <c r="G415" s="30">
        <v>140800</v>
      </c>
    </row>
    <row r="416" spans="1:7">
      <c r="A416" s="27"/>
      <c r="B416" s="27"/>
      <c r="C416" s="27"/>
      <c r="D416" s="27">
        <f t="shared" si="21"/>
        <v>1137178.6000000001</v>
      </c>
      <c r="E416" s="28" t="s">
        <v>69</v>
      </c>
      <c r="F416" s="29" t="s">
        <v>70</v>
      </c>
      <c r="G416" s="30">
        <v>0</v>
      </c>
    </row>
    <row r="417" spans="1:9">
      <c r="A417" s="27"/>
      <c r="B417" s="27"/>
      <c r="C417" s="27"/>
      <c r="D417" s="27">
        <f t="shared" si="21"/>
        <v>1357269.3199999998</v>
      </c>
      <c r="E417" s="28" t="s">
        <v>71</v>
      </c>
      <c r="F417" s="29" t="s">
        <v>72</v>
      </c>
      <c r="G417" s="30">
        <f>'[1]หมายเหตุ 2,4 (2)'!H131</f>
        <v>317485.21999999997</v>
      </c>
    </row>
    <row r="418" spans="1:9">
      <c r="A418" s="27"/>
      <c r="B418" s="27"/>
      <c r="C418" s="27"/>
      <c r="D418" s="27">
        <f t="shared" si="21"/>
        <v>0</v>
      </c>
      <c r="E418" s="28" t="s">
        <v>74</v>
      </c>
      <c r="F418" s="29"/>
      <c r="G418" s="30"/>
    </row>
    <row r="419" spans="1:9">
      <c r="A419" s="27"/>
      <c r="B419" s="27"/>
      <c r="C419" s="27"/>
      <c r="D419" s="27"/>
      <c r="E419" s="28"/>
      <c r="F419" s="29"/>
      <c r="G419" s="30"/>
    </row>
    <row r="420" spans="1:9">
      <c r="A420" s="27"/>
      <c r="B420" s="27"/>
      <c r="C420" s="27"/>
      <c r="D420" s="27"/>
      <c r="E420" s="28"/>
      <c r="F420" s="29"/>
      <c r="G420" s="30"/>
    </row>
    <row r="421" spans="1:9">
      <c r="A421" s="31"/>
      <c r="B421" s="31"/>
      <c r="C421" s="31"/>
      <c r="D421" s="31"/>
      <c r="E421" s="28"/>
      <c r="F421" s="33"/>
      <c r="G421" s="34"/>
    </row>
    <row r="422" spans="1:9">
      <c r="A422" s="43">
        <f>SUM(A404:A421)</f>
        <v>47120000</v>
      </c>
      <c r="B422" s="43">
        <f t="shared" ref="B422:C422" si="23">SUM(B404:B421)</f>
        <v>779000</v>
      </c>
      <c r="C422" s="43">
        <f t="shared" si="23"/>
        <v>47899000</v>
      </c>
      <c r="D422" s="43">
        <f>SUM(D404:D421)</f>
        <v>14221787.210000001</v>
      </c>
      <c r="E422" s="44" t="s">
        <v>75</v>
      </c>
      <c r="F422" s="45"/>
      <c r="G422" s="46">
        <f>SUM(G404:G421)</f>
        <v>4353628.0999999996</v>
      </c>
    </row>
    <row r="423" spans="1:9">
      <c r="A423" s="15"/>
      <c r="B423" s="15"/>
      <c r="C423" s="15"/>
      <c r="D423" s="23">
        <f>D362-D422</f>
        <v>10210977.66</v>
      </c>
      <c r="E423" s="47" t="s">
        <v>76</v>
      </c>
      <c r="F423" s="48"/>
      <c r="G423" s="26"/>
    </row>
    <row r="424" spans="1:9">
      <c r="A424" s="15"/>
      <c r="B424" s="15"/>
      <c r="C424" s="15"/>
      <c r="D424" s="27"/>
      <c r="E424" s="47" t="s">
        <v>77</v>
      </c>
      <c r="F424" s="48"/>
      <c r="G424" s="30"/>
    </row>
    <row r="425" spans="1:9">
      <c r="A425" s="15"/>
      <c r="B425" s="15"/>
      <c r="C425" s="15"/>
      <c r="D425" s="31"/>
      <c r="E425" s="47" t="s">
        <v>78</v>
      </c>
      <c r="F425" s="48"/>
      <c r="G425" s="34">
        <f>G362-G422</f>
        <v>3911835.580000001</v>
      </c>
    </row>
    <row r="426" spans="1:9" ht="24" thickBot="1">
      <c r="A426" s="15"/>
      <c r="B426" s="15"/>
      <c r="C426" s="15"/>
      <c r="D426" s="35">
        <f>D334+D423</f>
        <v>33308899.91</v>
      </c>
      <c r="E426" s="47" t="s">
        <v>79</v>
      </c>
      <c r="F426" s="48"/>
      <c r="G426" s="38">
        <f>G334+G425</f>
        <v>33308899.91</v>
      </c>
      <c r="I426" s="3">
        <f>G426-8133.15</f>
        <v>33300766.760000002</v>
      </c>
    </row>
    <row r="427" spans="1:9" ht="24" thickTop="1"/>
    <row r="428" spans="1:9">
      <c r="I428" s="3">
        <v>7644.6</v>
      </c>
    </row>
    <row r="429" spans="1:9">
      <c r="A429" s="51"/>
      <c r="B429" s="51"/>
      <c r="C429" s="51"/>
      <c r="D429" s="51"/>
      <c r="E429" s="52"/>
      <c r="F429" s="53"/>
      <c r="G429" s="51"/>
      <c r="I429" s="3">
        <v>-8133.15</v>
      </c>
    </row>
    <row r="430" spans="1:9">
      <c r="A430" s="51"/>
      <c r="B430" s="51"/>
      <c r="C430" s="51"/>
      <c r="D430" s="51"/>
      <c r="E430" s="52"/>
      <c r="F430" s="53"/>
      <c r="G430" s="51"/>
      <c r="I430" s="3">
        <f>SUM(I428:I429)</f>
        <v>-488.54999999999927</v>
      </c>
    </row>
    <row r="431" spans="1:9">
      <c r="A431" s="51"/>
      <c r="B431" s="51"/>
      <c r="C431" s="51"/>
      <c r="D431" s="51"/>
      <c r="E431" s="52"/>
      <c r="F431" s="53"/>
      <c r="G431" s="54"/>
    </row>
    <row r="432" spans="1:9">
      <c r="A432" s="56"/>
      <c r="B432" s="56"/>
      <c r="C432" s="56"/>
      <c r="D432" s="56"/>
      <c r="E432" s="57"/>
      <c r="F432" s="58"/>
      <c r="G432" s="56"/>
    </row>
    <row r="433" spans="1:7">
      <c r="A433" s="56"/>
      <c r="B433" s="56"/>
      <c r="C433" s="56"/>
      <c r="D433" s="56"/>
      <c r="E433" s="57"/>
      <c r="F433" s="58"/>
      <c r="G433" s="56"/>
    </row>
    <row r="434" spans="1:7">
      <c r="A434" s="56"/>
      <c r="B434" s="56"/>
      <c r="C434" s="56"/>
      <c r="D434" s="56"/>
      <c r="E434" s="57"/>
      <c r="F434" s="58"/>
      <c r="G434" s="56"/>
    </row>
    <row r="435" spans="1:7">
      <c r="A435" s="1" t="s">
        <v>0</v>
      </c>
      <c r="B435" s="1"/>
      <c r="C435" s="1"/>
      <c r="D435" s="1"/>
      <c r="E435" s="1"/>
      <c r="F435" s="1"/>
      <c r="G435" s="1"/>
    </row>
    <row r="436" spans="1:7">
      <c r="A436" s="1" t="s">
        <v>1</v>
      </c>
      <c r="B436" s="1"/>
      <c r="C436" s="1"/>
      <c r="D436" s="1"/>
      <c r="E436" s="1"/>
      <c r="F436" s="1"/>
      <c r="G436" s="1"/>
    </row>
    <row r="437" spans="1:7">
      <c r="A437" s="4" t="s">
        <v>86</v>
      </c>
      <c r="B437" s="4"/>
      <c r="C437" s="4"/>
      <c r="D437" s="4"/>
      <c r="E437" s="4"/>
      <c r="F437" s="4"/>
      <c r="G437" s="4"/>
    </row>
    <row r="438" spans="1:7">
      <c r="A438" s="5" t="s">
        <v>3</v>
      </c>
      <c r="B438" s="6"/>
      <c r="C438" s="6"/>
      <c r="D438" s="6"/>
      <c r="E438" s="7"/>
      <c r="F438" s="8"/>
      <c r="G438" s="9"/>
    </row>
    <row r="439" spans="1:7">
      <c r="A439" s="10" t="s">
        <v>4</v>
      </c>
      <c r="B439" s="10" t="s">
        <v>5</v>
      </c>
      <c r="C439" s="10" t="s">
        <v>6</v>
      </c>
      <c r="D439" s="10" t="s">
        <v>7</v>
      </c>
      <c r="E439" s="11" t="s">
        <v>8</v>
      </c>
      <c r="F439" s="12" t="s">
        <v>9</v>
      </c>
      <c r="G439" s="13" t="s">
        <v>10</v>
      </c>
    </row>
    <row r="440" spans="1:7">
      <c r="A440" s="16" t="s">
        <v>11</v>
      </c>
      <c r="B440" s="16" t="s">
        <v>12</v>
      </c>
      <c r="C440" s="16" t="s">
        <v>11</v>
      </c>
      <c r="D440" s="16" t="s">
        <v>11</v>
      </c>
      <c r="E440" s="17"/>
      <c r="F440" s="12"/>
      <c r="G440" s="13" t="s">
        <v>13</v>
      </c>
    </row>
    <row r="441" spans="1:7">
      <c r="A441" s="18"/>
      <c r="B441" s="19" t="s">
        <v>14</v>
      </c>
      <c r="C441" s="18"/>
      <c r="D441" s="18"/>
      <c r="E441" s="20"/>
      <c r="F441" s="21"/>
      <c r="G441" s="22" t="s">
        <v>11</v>
      </c>
    </row>
    <row r="442" spans="1:7">
      <c r="A442" s="23"/>
      <c r="B442" s="23"/>
      <c r="C442" s="23"/>
      <c r="D442" s="23">
        <v>23097922.25</v>
      </c>
      <c r="E442" s="24" t="s">
        <v>15</v>
      </c>
      <c r="F442" s="25"/>
      <c r="G442" s="26">
        <f>G426</f>
        <v>33308899.91</v>
      </c>
    </row>
    <row r="443" spans="1:7">
      <c r="A443" s="27"/>
      <c r="B443" s="27"/>
      <c r="C443" s="27"/>
      <c r="D443" s="27"/>
      <c r="E443" s="28" t="s">
        <v>16</v>
      </c>
      <c r="F443" s="29"/>
      <c r="G443" s="30"/>
    </row>
    <row r="444" spans="1:7">
      <c r="A444" s="27">
        <v>245120</v>
      </c>
      <c r="B444" s="27">
        <v>0</v>
      </c>
      <c r="C444" s="27">
        <f>SUM(A444:B444)</f>
        <v>245120</v>
      </c>
      <c r="D444" s="27">
        <f t="shared" ref="D444:D466" si="24">G444+D336</f>
        <v>31753.21</v>
      </c>
      <c r="E444" s="28" t="s">
        <v>17</v>
      </c>
      <c r="F444" s="29" t="s">
        <v>18</v>
      </c>
      <c r="G444" s="30">
        <v>27910.59</v>
      </c>
    </row>
    <row r="445" spans="1:7">
      <c r="A445" s="27">
        <v>404550</v>
      </c>
      <c r="B445" s="27">
        <v>0</v>
      </c>
      <c r="C445" s="27">
        <f t="shared" ref="C445:C451" si="25">SUM(A445:B445)</f>
        <v>404550</v>
      </c>
      <c r="D445" s="27">
        <f t="shared" si="24"/>
        <v>65340</v>
      </c>
      <c r="E445" s="28" t="s">
        <v>19</v>
      </c>
      <c r="F445" s="29" t="s">
        <v>20</v>
      </c>
      <c r="G445" s="30">
        <v>20240</v>
      </c>
    </row>
    <row r="446" spans="1:7">
      <c r="A446" s="27">
        <v>133000</v>
      </c>
      <c r="B446" s="27">
        <v>0</v>
      </c>
      <c r="C446" s="27">
        <f t="shared" si="25"/>
        <v>133000</v>
      </c>
      <c r="D446" s="27">
        <f t="shared" si="24"/>
        <v>15626.32</v>
      </c>
      <c r="E446" s="28" t="s">
        <v>21</v>
      </c>
      <c r="F446" s="29" t="s">
        <v>22</v>
      </c>
      <c r="G446" s="30">
        <v>6935.91</v>
      </c>
    </row>
    <row r="447" spans="1:7">
      <c r="A447" s="27">
        <v>0</v>
      </c>
      <c r="B447" s="27">
        <v>0</v>
      </c>
      <c r="C447" s="27">
        <f t="shared" si="25"/>
        <v>0</v>
      </c>
      <c r="D447" s="27">
        <f t="shared" si="24"/>
        <v>0</v>
      </c>
      <c r="E447" s="28" t="s">
        <v>23</v>
      </c>
      <c r="F447" s="29" t="s">
        <v>24</v>
      </c>
      <c r="G447" s="30">
        <v>0</v>
      </c>
    </row>
    <row r="448" spans="1:7">
      <c r="A448" s="27">
        <v>10000</v>
      </c>
      <c r="B448" s="27">
        <v>0</v>
      </c>
      <c r="C448" s="27">
        <f t="shared" si="25"/>
        <v>10000</v>
      </c>
      <c r="D448" s="27">
        <f t="shared" si="24"/>
        <v>767</v>
      </c>
      <c r="E448" s="28" t="s">
        <v>25</v>
      </c>
      <c r="F448" s="29" t="s">
        <v>26</v>
      </c>
      <c r="G448" s="30">
        <v>20</v>
      </c>
    </row>
    <row r="449" spans="1:7">
      <c r="A449" s="27">
        <v>1000</v>
      </c>
      <c r="B449" s="27">
        <v>0</v>
      </c>
      <c r="C449" s="27">
        <f t="shared" si="25"/>
        <v>1000</v>
      </c>
      <c r="D449" s="27">
        <f t="shared" si="24"/>
        <v>1513</v>
      </c>
      <c r="E449" s="28" t="s">
        <v>27</v>
      </c>
      <c r="F449" s="29" t="s">
        <v>28</v>
      </c>
      <c r="G449" s="30">
        <v>0</v>
      </c>
    </row>
    <row r="450" spans="1:7">
      <c r="A450" s="27">
        <v>16206330</v>
      </c>
      <c r="B450" s="27">
        <v>0</v>
      </c>
      <c r="C450" s="27">
        <f t="shared" si="25"/>
        <v>16206330</v>
      </c>
      <c r="D450" s="27">
        <f t="shared" si="24"/>
        <v>5523158.2199999997</v>
      </c>
      <c r="E450" s="28" t="s">
        <v>29</v>
      </c>
      <c r="F450" s="29" t="s">
        <v>30</v>
      </c>
      <c r="G450" s="30">
        <v>1607336.01</v>
      </c>
    </row>
    <row r="451" spans="1:7">
      <c r="A451" s="27">
        <v>30120000</v>
      </c>
      <c r="B451" s="27">
        <v>0</v>
      </c>
      <c r="C451" s="27">
        <f t="shared" si="25"/>
        <v>30120000</v>
      </c>
      <c r="D451" s="27">
        <f t="shared" si="24"/>
        <v>17944133</v>
      </c>
      <c r="E451" s="28" t="s">
        <v>31</v>
      </c>
      <c r="F451" s="29" t="s">
        <v>32</v>
      </c>
      <c r="G451" s="30">
        <v>0</v>
      </c>
    </row>
    <row r="452" spans="1:7">
      <c r="A452" s="27"/>
      <c r="B452" s="27"/>
      <c r="C452" s="27"/>
      <c r="D452" s="27">
        <f t="shared" si="24"/>
        <v>170561</v>
      </c>
      <c r="E452" s="28" t="s">
        <v>33</v>
      </c>
      <c r="F452" s="29"/>
      <c r="G452" s="30">
        <v>116788</v>
      </c>
    </row>
    <row r="453" spans="1:7">
      <c r="A453" s="27"/>
      <c r="B453" s="27"/>
      <c r="C453" s="27"/>
      <c r="D453" s="27">
        <f t="shared" si="24"/>
        <v>0</v>
      </c>
      <c r="E453" s="28" t="s">
        <v>34</v>
      </c>
      <c r="F453" s="29"/>
      <c r="G453" s="30">
        <v>0</v>
      </c>
    </row>
    <row r="454" spans="1:7">
      <c r="A454" s="27"/>
      <c r="B454" s="27"/>
      <c r="C454" s="27"/>
      <c r="D454" s="27">
        <f t="shared" si="24"/>
        <v>653.04</v>
      </c>
      <c r="E454" s="28" t="s">
        <v>35</v>
      </c>
      <c r="F454" s="29"/>
      <c r="G454" s="30">
        <v>340.44</v>
      </c>
    </row>
    <row r="455" spans="1:7">
      <c r="A455" s="27"/>
      <c r="B455" s="27"/>
      <c r="C455" s="27"/>
      <c r="D455" s="27">
        <f t="shared" si="24"/>
        <v>21536.78</v>
      </c>
      <c r="E455" s="28" t="s">
        <v>36</v>
      </c>
      <c r="F455" s="29"/>
      <c r="G455" s="30">
        <v>2044.43</v>
      </c>
    </row>
    <row r="456" spans="1:7">
      <c r="A456" s="27"/>
      <c r="B456" s="27"/>
      <c r="C456" s="27"/>
      <c r="D456" s="27">
        <f t="shared" si="24"/>
        <v>48476</v>
      </c>
      <c r="E456" s="28" t="s">
        <v>37</v>
      </c>
      <c r="F456" s="29"/>
      <c r="G456" s="30">
        <v>16876</v>
      </c>
    </row>
    <row r="457" spans="1:7">
      <c r="A457" s="27"/>
      <c r="B457" s="27"/>
      <c r="C457" s="27"/>
      <c r="D457" s="27">
        <f t="shared" si="24"/>
        <v>3695.1400000000003</v>
      </c>
      <c r="E457" s="28" t="s">
        <v>38</v>
      </c>
      <c r="F457" s="29"/>
      <c r="G457" s="30">
        <v>1357.36</v>
      </c>
    </row>
    <row r="458" spans="1:7">
      <c r="A458" s="27"/>
      <c r="B458" s="27"/>
      <c r="C458" s="27"/>
      <c r="D458" s="27">
        <f t="shared" si="24"/>
        <v>0</v>
      </c>
      <c r="E458" s="28" t="s">
        <v>39</v>
      </c>
      <c r="F458" s="29"/>
      <c r="G458" s="30"/>
    </row>
    <row r="459" spans="1:7">
      <c r="A459" s="27"/>
      <c r="B459" s="27"/>
      <c r="C459" s="27"/>
      <c r="D459" s="27">
        <f t="shared" si="24"/>
        <v>0</v>
      </c>
      <c r="E459" s="28" t="s">
        <v>40</v>
      </c>
      <c r="F459" s="29"/>
      <c r="G459" s="30"/>
    </row>
    <row r="460" spans="1:7">
      <c r="A460" s="27"/>
      <c r="B460" s="27"/>
      <c r="C460" s="27"/>
      <c r="D460" s="27">
        <f t="shared" si="24"/>
        <v>36520</v>
      </c>
      <c r="E460" s="28" t="s">
        <v>41</v>
      </c>
      <c r="F460" s="29"/>
      <c r="G460" s="30">
        <v>7304</v>
      </c>
    </row>
    <row r="461" spans="1:7">
      <c r="A461" s="27"/>
      <c r="B461" s="27"/>
      <c r="C461" s="27"/>
      <c r="D461" s="27">
        <f t="shared" si="24"/>
        <v>1294049.75</v>
      </c>
      <c r="E461" s="28" t="s">
        <v>42</v>
      </c>
      <c r="F461" s="29"/>
      <c r="G461" s="30">
        <v>254922</v>
      </c>
    </row>
    <row r="462" spans="1:7">
      <c r="A462" s="27"/>
      <c r="B462" s="27"/>
      <c r="C462" s="27"/>
      <c r="D462" s="27">
        <f t="shared" si="24"/>
        <v>696224</v>
      </c>
      <c r="E462" s="28" t="s">
        <v>43</v>
      </c>
      <c r="F462" s="29"/>
      <c r="G462" s="30">
        <v>140800</v>
      </c>
    </row>
    <row r="463" spans="1:7">
      <c r="A463" s="27"/>
      <c r="B463" s="27"/>
      <c r="C463" s="27"/>
      <c r="D463" s="27">
        <f t="shared" si="24"/>
        <v>2340</v>
      </c>
      <c r="E463" s="28" t="s">
        <v>81</v>
      </c>
      <c r="F463" s="29"/>
      <c r="G463" s="30"/>
    </row>
    <row r="464" spans="1:7">
      <c r="A464" s="27"/>
      <c r="B464" s="27"/>
      <c r="C464" s="27"/>
      <c r="D464" s="27">
        <f t="shared" si="24"/>
        <v>160</v>
      </c>
      <c r="E464" s="28" t="s">
        <v>54</v>
      </c>
      <c r="F464" s="29"/>
      <c r="G464" s="30"/>
    </row>
    <row r="465" spans="1:7">
      <c r="A465" s="27"/>
      <c r="B465" s="27">
        <f>D465</f>
        <v>779000</v>
      </c>
      <c r="C465" s="27">
        <f t="shared" ref="C465:C466" si="26">SUM(A465:B465)</f>
        <v>779000</v>
      </c>
      <c r="D465" s="27">
        <f t="shared" si="24"/>
        <v>779000</v>
      </c>
      <c r="E465" s="28" t="s">
        <v>84</v>
      </c>
      <c r="F465" s="29"/>
      <c r="G465" s="30"/>
    </row>
    <row r="466" spans="1:7">
      <c r="A466" s="27"/>
      <c r="B466" s="27"/>
      <c r="C466" s="27">
        <f t="shared" si="26"/>
        <v>0</v>
      </c>
      <c r="D466" s="27">
        <f t="shared" si="24"/>
        <v>657.15</v>
      </c>
      <c r="E466" s="28" t="s">
        <v>87</v>
      </c>
      <c r="F466" s="29"/>
      <c r="G466" s="30">
        <v>524</v>
      </c>
    </row>
    <row r="467" spans="1:7">
      <c r="A467" s="31"/>
      <c r="B467" s="31"/>
      <c r="C467" s="31"/>
      <c r="D467" s="31"/>
      <c r="E467" s="32"/>
      <c r="F467" s="33"/>
      <c r="G467" s="34"/>
    </row>
    <row r="468" spans="1:7">
      <c r="A468" s="31"/>
      <c r="B468" s="31"/>
      <c r="C468" s="31"/>
      <c r="D468" s="31"/>
      <c r="E468" s="32"/>
      <c r="F468" s="33"/>
      <c r="G468" s="34"/>
    </row>
    <row r="469" spans="1:7">
      <c r="A469" s="31"/>
      <c r="B469" s="31"/>
      <c r="C469" s="31"/>
      <c r="D469" s="31"/>
      <c r="E469" s="32"/>
      <c r="F469" s="33"/>
      <c r="G469" s="34"/>
    </row>
    <row r="470" spans="1:7" ht="24" thickBot="1">
      <c r="A470" s="35">
        <f>SUM(A444:A469)</f>
        <v>47120000</v>
      </c>
      <c r="B470" s="35">
        <f t="shared" ref="B470:D470" si="27">SUM(B444:B469)</f>
        <v>779000</v>
      </c>
      <c r="C470" s="35">
        <f t="shared" si="27"/>
        <v>47899000</v>
      </c>
      <c r="D470" s="35">
        <f t="shared" si="27"/>
        <v>26636163.609999999</v>
      </c>
      <c r="E470" s="36" t="s">
        <v>44</v>
      </c>
      <c r="F470" s="37"/>
      <c r="G470" s="38">
        <f>SUM(G444:G469)</f>
        <v>2203398.7400000002</v>
      </c>
    </row>
    <row r="471" spans="1:7" ht="24" thickTop="1">
      <c r="A471" s="39"/>
      <c r="B471" s="39"/>
      <c r="C471" s="39"/>
      <c r="D471" s="39"/>
      <c r="E471" s="40"/>
      <c r="F471" s="41"/>
      <c r="G471" s="42"/>
    </row>
    <row r="472" spans="1:7">
      <c r="A472" s="39"/>
      <c r="B472" s="39"/>
      <c r="C472" s="39"/>
      <c r="D472" s="39"/>
      <c r="E472" s="40"/>
      <c r="F472" s="41"/>
      <c r="G472" s="42"/>
    </row>
    <row r="473" spans="1:7">
      <c r="A473" s="39"/>
      <c r="B473" s="39"/>
      <c r="C473" s="39"/>
      <c r="D473" s="39"/>
      <c r="E473" s="40"/>
      <c r="F473" s="41"/>
      <c r="G473" s="42"/>
    </row>
    <row r="474" spans="1:7">
      <c r="A474" s="39"/>
      <c r="B474" s="39"/>
      <c r="C474" s="39"/>
      <c r="D474" s="39"/>
      <c r="E474" s="40"/>
      <c r="F474" s="41"/>
      <c r="G474" s="42"/>
    </row>
    <row r="475" spans="1:7">
      <c r="A475" s="39"/>
      <c r="B475" s="39"/>
      <c r="C475" s="39"/>
      <c r="D475" s="39"/>
      <c r="E475" s="40"/>
      <c r="F475" s="41"/>
      <c r="G475" s="42"/>
    </row>
    <row r="476" spans="1:7">
      <c r="A476" s="39"/>
      <c r="B476" s="39"/>
      <c r="C476" s="39"/>
      <c r="D476" s="39"/>
      <c r="E476" s="40"/>
      <c r="F476" s="41"/>
      <c r="G476" s="42"/>
    </row>
    <row r="477" spans="1:7">
      <c r="A477" s="39"/>
      <c r="B477" s="39"/>
      <c r="C477" s="39"/>
      <c r="D477" s="39"/>
      <c r="E477" s="40"/>
      <c r="F477" s="41"/>
      <c r="G477" s="42"/>
    </row>
    <row r="478" spans="1:7">
      <c r="A478" s="39"/>
      <c r="B478" s="39"/>
      <c r="C478" s="39"/>
      <c r="D478" s="39"/>
      <c r="E478" s="40"/>
      <c r="F478" s="41"/>
      <c r="G478" s="42"/>
    </row>
    <row r="479" spans="1:7">
      <c r="A479" s="39"/>
      <c r="B479" s="39"/>
      <c r="C479" s="39"/>
      <c r="D479" s="39"/>
      <c r="E479" s="40"/>
      <c r="F479" s="41"/>
      <c r="G479" s="42"/>
    </row>
    <row r="480" spans="1:7">
      <c r="A480" s="39"/>
      <c r="B480" s="39"/>
      <c r="C480" s="39"/>
      <c r="D480" s="39"/>
      <c r="E480" s="40"/>
      <c r="F480" s="41"/>
      <c r="G480" s="42"/>
    </row>
    <row r="481" spans="1:7">
      <c r="A481" s="39"/>
      <c r="B481" s="39"/>
      <c r="C481" s="39"/>
      <c r="D481" s="39"/>
      <c r="E481" s="40"/>
      <c r="F481" s="41"/>
      <c r="G481" s="42"/>
    </row>
    <row r="482" spans="1:7">
      <c r="A482" s="39"/>
      <c r="B482" s="39"/>
      <c r="C482" s="39"/>
      <c r="D482" s="39"/>
      <c r="E482" s="40"/>
      <c r="F482" s="41"/>
      <c r="G482" s="42"/>
    </row>
    <row r="483" spans="1:7">
      <c r="A483" s="39"/>
      <c r="B483" s="39"/>
      <c r="C483" s="39"/>
      <c r="D483" s="39"/>
      <c r="E483" s="40"/>
      <c r="F483" s="41"/>
      <c r="G483" s="42"/>
    </row>
    <row r="484" spans="1:7">
      <c r="A484" s="39"/>
      <c r="B484" s="39"/>
      <c r="C484" s="39"/>
      <c r="D484" s="39"/>
      <c r="E484" s="40"/>
      <c r="F484" s="41"/>
      <c r="G484" s="42"/>
    </row>
    <row r="485" spans="1:7">
      <c r="A485" s="39"/>
      <c r="B485" s="39"/>
      <c r="C485" s="39"/>
      <c r="D485" s="39"/>
      <c r="E485" s="40"/>
      <c r="F485" s="41"/>
      <c r="G485" s="42"/>
    </row>
    <row r="486" spans="1:7">
      <c r="A486" s="39"/>
      <c r="B486" s="39"/>
      <c r="C486" s="39"/>
      <c r="D486" s="39"/>
      <c r="E486" s="40"/>
      <c r="F486" s="41"/>
      <c r="G486" s="42"/>
    </row>
    <row r="487" spans="1:7">
      <c r="A487" s="39"/>
      <c r="B487" s="39"/>
      <c r="C487" s="39"/>
      <c r="D487" s="39"/>
      <c r="E487" s="40"/>
      <c r="F487" s="41"/>
      <c r="G487" s="42"/>
    </row>
    <row r="488" spans="1:7">
      <c r="A488" s="39"/>
      <c r="B488" s="39"/>
      <c r="C488" s="39"/>
      <c r="D488" s="39"/>
      <c r="E488" s="40"/>
      <c r="F488" s="41"/>
      <c r="G488" s="42"/>
    </row>
    <row r="489" spans="1:7">
      <c r="A489" s="39"/>
      <c r="B489" s="39"/>
      <c r="C489" s="39"/>
      <c r="D489" s="39"/>
      <c r="E489" s="40"/>
      <c r="F489" s="41"/>
      <c r="G489" s="42"/>
    </row>
    <row r="490" spans="1:7">
      <c r="A490" s="39"/>
      <c r="B490" s="39"/>
      <c r="C490" s="39"/>
      <c r="D490" s="39"/>
      <c r="E490" s="40"/>
      <c r="F490" s="41"/>
      <c r="G490" s="42"/>
    </row>
    <row r="491" spans="1:7">
      <c r="A491" s="39"/>
      <c r="B491" s="39"/>
      <c r="C491" s="39"/>
      <c r="D491" s="39"/>
      <c r="E491" s="40"/>
      <c r="F491" s="41"/>
      <c r="G491" s="42"/>
    </row>
    <row r="492" spans="1:7">
      <c r="A492" s="39"/>
      <c r="B492" s="39"/>
      <c r="C492" s="39"/>
      <c r="D492" s="39"/>
      <c r="E492" s="40"/>
      <c r="F492" s="41"/>
      <c r="G492" s="42"/>
    </row>
    <row r="493" spans="1:7">
      <c r="A493" s="39"/>
      <c r="B493" s="39"/>
      <c r="C493" s="39"/>
      <c r="D493" s="39"/>
      <c r="E493" s="40"/>
      <c r="F493" s="41"/>
      <c r="G493" s="42"/>
    </row>
    <row r="494" spans="1:7">
      <c r="A494" s="39"/>
      <c r="B494" s="39"/>
      <c r="C494" s="39"/>
      <c r="D494" s="39"/>
      <c r="E494" s="40"/>
      <c r="F494" s="41"/>
      <c r="G494" s="42"/>
    </row>
    <row r="495" spans="1:7">
      <c r="A495" s="39"/>
      <c r="B495" s="39"/>
      <c r="C495" s="39"/>
      <c r="D495" s="39"/>
      <c r="E495" s="40"/>
      <c r="F495" s="41"/>
      <c r="G495" s="42"/>
    </row>
    <row r="496" spans="1:7">
      <c r="A496" s="39"/>
      <c r="B496" s="39"/>
      <c r="C496" s="39"/>
      <c r="D496" s="39"/>
      <c r="E496" s="40"/>
      <c r="F496" s="41"/>
      <c r="G496" s="42"/>
    </row>
    <row r="497" spans="1:7">
      <c r="A497" s="39"/>
      <c r="B497" s="39"/>
      <c r="C497" s="39"/>
      <c r="D497" s="39"/>
      <c r="E497" s="40"/>
      <c r="F497" s="41"/>
      <c r="G497" s="42"/>
    </row>
    <row r="498" spans="1:7">
      <c r="A498" s="39"/>
      <c r="B498" s="39"/>
      <c r="C498" s="39"/>
      <c r="D498" s="39"/>
      <c r="E498" s="40"/>
      <c r="F498" s="41"/>
      <c r="G498" s="42"/>
    </row>
    <row r="499" spans="1:7">
      <c r="A499" s="39"/>
      <c r="B499" s="39"/>
      <c r="C499" s="39"/>
      <c r="D499" s="39"/>
      <c r="E499" s="40"/>
      <c r="F499" s="41"/>
      <c r="G499" s="42"/>
    </row>
    <row r="500" spans="1:7">
      <c r="A500" s="39"/>
      <c r="B500" s="39"/>
      <c r="C500" s="39"/>
      <c r="D500" s="39"/>
      <c r="E500" s="40"/>
      <c r="F500" s="41"/>
      <c r="G500" s="42"/>
    </row>
    <row r="501" spans="1:7">
      <c r="A501" s="39"/>
      <c r="B501" s="39"/>
      <c r="C501" s="39"/>
      <c r="D501" s="39"/>
      <c r="E501" s="40"/>
      <c r="F501" s="41"/>
      <c r="G501" s="42"/>
    </row>
    <row r="502" spans="1:7">
      <c r="A502" s="39"/>
      <c r="B502" s="39"/>
      <c r="C502" s="39"/>
      <c r="D502" s="39"/>
      <c r="E502" s="40"/>
      <c r="F502" s="41"/>
      <c r="G502" s="42"/>
    </row>
    <row r="503" spans="1:7">
      <c r="A503" s="39"/>
      <c r="B503" s="39"/>
      <c r="C503" s="39"/>
      <c r="D503" s="39"/>
      <c r="E503" s="40"/>
      <c r="F503" s="41"/>
      <c r="G503" s="42"/>
    </row>
    <row r="504" spans="1:7">
      <c r="A504" s="39"/>
      <c r="B504" s="39"/>
      <c r="C504" s="39"/>
      <c r="D504" s="39"/>
      <c r="E504" s="40"/>
      <c r="F504" s="41"/>
      <c r="G504" s="42"/>
    </row>
    <row r="505" spans="1:7">
      <c r="A505" s="39"/>
      <c r="B505" s="39"/>
      <c r="C505" s="39"/>
      <c r="D505" s="39"/>
      <c r="E505" s="40"/>
      <c r="F505" s="41"/>
      <c r="G505" s="42"/>
    </row>
    <row r="506" spans="1:7">
      <c r="A506" s="39"/>
      <c r="B506" s="39"/>
      <c r="C506" s="39"/>
      <c r="D506" s="39"/>
      <c r="E506" s="40"/>
      <c r="F506" s="41"/>
      <c r="G506" s="42"/>
    </row>
    <row r="507" spans="1:7">
      <c r="A507" s="6" t="s">
        <v>3</v>
      </c>
      <c r="B507" s="6"/>
      <c r="C507" s="6"/>
      <c r="D507" s="6"/>
      <c r="E507" s="7"/>
      <c r="F507" s="8"/>
      <c r="G507" s="9"/>
    </row>
    <row r="508" spans="1:7">
      <c r="A508" s="16" t="s">
        <v>4</v>
      </c>
      <c r="B508" s="16" t="s">
        <v>5</v>
      </c>
      <c r="C508" s="16" t="s">
        <v>6</v>
      </c>
      <c r="D508" s="16" t="s">
        <v>7</v>
      </c>
      <c r="E508" s="11" t="s">
        <v>8</v>
      </c>
      <c r="F508" s="12" t="s">
        <v>9</v>
      </c>
      <c r="G508" s="13" t="s">
        <v>10</v>
      </c>
    </row>
    <row r="509" spans="1:7">
      <c r="A509" s="16" t="s">
        <v>11</v>
      </c>
      <c r="B509" s="16" t="s">
        <v>12</v>
      </c>
      <c r="C509" s="16" t="s">
        <v>11</v>
      </c>
      <c r="D509" s="16" t="s">
        <v>11</v>
      </c>
      <c r="E509" s="17"/>
      <c r="F509" s="12"/>
      <c r="G509" s="13" t="s">
        <v>13</v>
      </c>
    </row>
    <row r="510" spans="1:7">
      <c r="A510" s="18"/>
      <c r="B510" s="19" t="s">
        <v>14</v>
      </c>
      <c r="C510" s="18"/>
      <c r="D510" s="18"/>
      <c r="E510" s="20"/>
      <c r="F510" s="21"/>
      <c r="G510" s="22" t="s">
        <v>11</v>
      </c>
    </row>
    <row r="511" spans="1:7">
      <c r="A511" s="23"/>
      <c r="B511" s="23"/>
      <c r="C511" s="23"/>
      <c r="D511" s="23"/>
      <c r="E511" s="24" t="s">
        <v>45</v>
      </c>
      <c r="F511" s="25"/>
      <c r="G511" s="26"/>
    </row>
    <row r="512" spans="1:7">
      <c r="A512" s="27">
        <f>[1]โอนงบประมาณ!E142</f>
        <v>10948500</v>
      </c>
      <c r="B512" s="27"/>
      <c r="C512" s="27">
        <f>SUM(A512:B512)</f>
        <v>10948500</v>
      </c>
      <c r="D512" s="27">
        <f t="shared" ref="D512:D526" si="28">G512+D404</f>
        <v>3884454</v>
      </c>
      <c r="E512" s="28" t="s">
        <v>46</v>
      </c>
      <c r="F512" s="29" t="s">
        <v>47</v>
      </c>
      <c r="G512" s="30">
        <f>140800+732204</f>
        <v>873004</v>
      </c>
    </row>
    <row r="513" spans="1:7">
      <c r="A513" s="27">
        <f>[1]โอนงบประมาณ!E143</f>
        <v>2484720</v>
      </c>
      <c r="B513" s="27"/>
      <c r="C513" s="27">
        <f t="shared" ref="C513:C521" si="29">SUM(A513:B513)</f>
        <v>2484720</v>
      </c>
      <c r="D513" s="27">
        <f t="shared" si="28"/>
        <v>1035300</v>
      </c>
      <c r="E513" s="28" t="s">
        <v>48</v>
      </c>
      <c r="F513" s="29" t="s">
        <v>49</v>
      </c>
      <c r="G513" s="30">
        <v>207060</v>
      </c>
    </row>
    <row r="514" spans="1:7">
      <c r="A514" s="27">
        <f>[1]โอนงบประมาณ!E144</f>
        <v>11317480</v>
      </c>
      <c r="B514" s="27"/>
      <c r="C514" s="27">
        <f t="shared" si="29"/>
        <v>11317480</v>
      </c>
      <c r="D514" s="27">
        <f t="shared" si="28"/>
        <v>4229075</v>
      </c>
      <c r="E514" s="28" t="s">
        <v>50</v>
      </c>
      <c r="F514" s="29" t="s">
        <v>51</v>
      </c>
      <c r="G514" s="30">
        <v>849115</v>
      </c>
    </row>
    <row r="515" spans="1:7">
      <c r="A515" s="27">
        <f>[1]โอนงบประมาณ!E145</f>
        <v>646800</v>
      </c>
      <c r="B515" s="27"/>
      <c r="C515" s="27">
        <f t="shared" si="29"/>
        <v>646800</v>
      </c>
      <c r="D515" s="27">
        <f t="shared" si="28"/>
        <v>148450</v>
      </c>
      <c r="E515" s="28" t="s">
        <v>52</v>
      </c>
      <c r="F515" s="29" t="s">
        <v>53</v>
      </c>
      <c r="G515" s="30">
        <v>28500</v>
      </c>
    </row>
    <row r="516" spans="1:7">
      <c r="A516" s="27">
        <f>[1]โอนงบประมาณ!E146</f>
        <v>6312500</v>
      </c>
      <c r="B516" s="27"/>
      <c r="C516" s="27">
        <f t="shared" si="29"/>
        <v>6312500</v>
      </c>
      <c r="D516" s="27">
        <f t="shared" si="28"/>
        <v>1989448</v>
      </c>
      <c r="E516" s="28" t="s">
        <v>54</v>
      </c>
      <c r="F516" s="29" t="s">
        <v>55</v>
      </c>
      <c r="G516" s="30">
        <v>211372.2</v>
      </c>
    </row>
    <row r="517" spans="1:7">
      <c r="A517" s="27">
        <f>[1]โอนงบประมาณ!E147</f>
        <v>2210000</v>
      </c>
      <c r="B517" s="27"/>
      <c r="C517" s="27">
        <f t="shared" si="29"/>
        <v>2210000</v>
      </c>
      <c r="D517" s="27">
        <f t="shared" si="28"/>
        <v>106668.64</v>
      </c>
      <c r="E517" s="28" t="s">
        <v>56</v>
      </c>
      <c r="F517" s="29" t="s">
        <v>57</v>
      </c>
      <c r="G517" s="30">
        <v>25071.73</v>
      </c>
    </row>
    <row r="518" spans="1:7">
      <c r="A518" s="27">
        <f>[1]โอนงบประมาณ!E148</f>
        <v>314000</v>
      </c>
      <c r="B518" s="27"/>
      <c r="C518" s="27">
        <f t="shared" si="29"/>
        <v>314000</v>
      </c>
      <c r="D518" s="27">
        <f t="shared" si="28"/>
        <v>85645.63</v>
      </c>
      <c r="E518" s="28" t="s">
        <v>58</v>
      </c>
      <c r="F518" s="29" t="s">
        <v>59</v>
      </c>
      <c r="G518" s="30">
        <v>15083.05</v>
      </c>
    </row>
    <row r="519" spans="1:7">
      <c r="A519" s="27">
        <f>[1]โอนงบประมาณ!E149</f>
        <v>96500</v>
      </c>
      <c r="B519" s="27"/>
      <c r="C519" s="27">
        <f t="shared" si="29"/>
        <v>96500</v>
      </c>
      <c r="D519" s="27">
        <f t="shared" si="28"/>
        <v>50000</v>
      </c>
      <c r="E519" s="28" t="s">
        <v>60</v>
      </c>
      <c r="F519" s="29" t="s">
        <v>61</v>
      </c>
      <c r="G519" s="30">
        <v>0</v>
      </c>
    </row>
    <row r="520" spans="1:7">
      <c r="A520" s="27">
        <f>[1]โอนงบประมาณ!E150</f>
        <v>10097112.27</v>
      </c>
      <c r="B520" s="27">
        <v>779000</v>
      </c>
      <c r="C520" s="27">
        <f t="shared" si="29"/>
        <v>10876112.27</v>
      </c>
      <c r="D520" s="27">
        <f t="shared" si="28"/>
        <v>779000</v>
      </c>
      <c r="E520" s="28" t="s">
        <v>62</v>
      </c>
      <c r="F520" s="29" t="s">
        <v>63</v>
      </c>
      <c r="G520" s="30">
        <v>0</v>
      </c>
    </row>
    <row r="521" spans="1:7">
      <c r="A521" s="27">
        <f>[1]โอนงบประมาณ!E151</f>
        <v>2692387.73</v>
      </c>
      <c r="B521" s="27"/>
      <c r="C521" s="27">
        <f t="shared" si="29"/>
        <v>2692387.73</v>
      </c>
      <c r="D521" s="27">
        <f t="shared" si="28"/>
        <v>920000</v>
      </c>
      <c r="E521" s="28" t="s">
        <v>64</v>
      </c>
      <c r="F521" s="29" t="s">
        <v>65</v>
      </c>
      <c r="G521" s="30">
        <v>0</v>
      </c>
    </row>
    <row r="522" spans="1:7">
      <c r="A522" s="27"/>
      <c r="B522" s="27"/>
      <c r="C522" s="27"/>
      <c r="D522" s="27">
        <f t="shared" si="28"/>
        <v>0</v>
      </c>
      <c r="E522" s="28" t="s">
        <v>66</v>
      </c>
      <c r="F522" s="29" t="s">
        <v>67</v>
      </c>
      <c r="G522" s="30">
        <v>0</v>
      </c>
    </row>
    <row r="523" spans="1:7">
      <c r="A523" s="27"/>
      <c r="B523" s="27"/>
      <c r="C523" s="27"/>
      <c r="D523" s="27">
        <f t="shared" si="28"/>
        <v>850904</v>
      </c>
      <c r="E523" s="28" t="s">
        <v>43</v>
      </c>
      <c r="F523" s="29" t="s">
        <v>68</v>
      </c>
      <c r="G523" s="30">
        <v>142400</v>
      </c>
    </row>
    <row r="524" spans="1:7">
      <c r="A524" s="27"/>
      <c r="B524" s="27"/>
      <c r="C524" s="27"/>
      <c r="D524" s="27">
        <f t="shared" si="28"/>
        <v>1137178.6000000001</v>
      </c>
      <c r="E524" s="28" t="s">
        <v>69</v>
      </c>
      <c r="F524" s="29" t="s">
        <v>70</v>
      </c>
      <c r="G524" s="30">
        <v>0</v>
      </c>
    </row>
    <row r="525" spans="1:7">
      <c r="A525" s="27"/>
      <c r="B525" s="27"/>
      <c r="C525" s="27"/>
      <c r="D525" s="27">
        <f t="shared" si="28"/>
        <v>1628801.3499999999</v>
      </c>
      <c r="E525" s="28" t="s">
        <v>71</v>
      </c>
      <c r="F525" s="29" t="s">
        <v>72</v>
      </c>
      <c r="G525" s="30">
        <f>9306.03+7304+254922</f>
        <v>271532.03000000003</v>
      </c>
    </row>
    <row r="526" spans="1:7">
      <c r="A526" s="27"/>
      <c r="B526" s="27"/>
      <c r="C526" s="27"/>
      <c r="D526" s="27">
        <f t="shared" si="28"/>
        <v>0</v>
      </c>
      <c r="E526" s="28" t="s">
        <v>74</v>
      </c>
      <c r="F526" s="29"/>
      <c r="G526" s="30"/>
    </row>
    <row r="527" spans="1:7">
      <c r="A527" s="27"/>
      <c r="B527" s="27"/>
      <c r="C527" s="27"/>
      <c r="D527" s="27"/>
      <c r="E527" s="28"/>
      <c r="F527" s="29"/>
      <c r="G527" s="30"/>
    </row>
    <row r="528" spans="1:7">
      <c r="A528" s="27"/>
      <c r="B528" s="27"/>
      <c r="C528" s="27"/>
      <c r="D528" s="27"/>
      <c r="E528" s="28"/>
      <c r="F528" s="29"/>
      <c r="G528" s="30"/>
    </row>
    <row r="529" spans="1:7">
      <c r="A529" s="31"/>
      <c r="B529" s="31"/>
      <c r="C529" s="31"/>
      <c r="D529" s="31"/>
      <c r="E529" s="28"/>
      <c r="F529" s="33"/>
      <c r="G529" s="34"/>
    </row>
    <row r="530" spans="1:7">
      <c r="A530" s="43">
        <f>SUM(A512:A529)</f>
        <v>47119999.999999993</v>
      </c>
      <c r="B530" s="43">
        <f t="shared" ref="B530:C530" si="30">SUM(B512:B529)</f>
        <v>779000</v>
      </c>
      <c r="C530" s="43">
        <f t="shared" si="30"/>
        <v>47898999.999999993</v>
      </c>
      <c r="D530" s="43">
        <f>SUM(D512:D529)</f>
        <v>16844925.220000003</v>
      </c>
      <c r="E530" s="44" t="s">
        <v>75</v>
      </c>
      <c r="F530" s="45"/>
      <c r="G530" s="46">
        <f>SUM(G512:G529)</f>
        <v>2623138.0099999998</v>
      </c>
    </row>
    <row r="531" spans="1:7">
      <c r="A531" s="15"/>
      <c r="B531" s="15"/>
      <c r="C531" s="15"/>
      <c r="D531" s="23">
        <f>D470-D530</f>
        <v>9791238.3899999969</v>
      </c>
      <c r="E531" s="47" t="s">
        <v>76</v>
      </c>
      <c r="F531" s="48"/>
      <c r="G531" s="26"/>
    </row>
    <row r="532" spans="1:7">
      <c r="A532" s="15"/>
      <c r="B532" s="15"/>
      <c r="C532" s="15"/>
      <c r="D532" s="27"/>
      <c r="E532" s="47" t="s">
        <v>77</v>
      </c>
      <c r="F532" s="48"/>
      <c r="G532" s="30"/>
    </row>
    <row r="533" spans="1:7">
      <c r="A533" s="15"/>
      <c r="B533" s="15"/>
      <c r="C533" s="15"/>
      <c r="D533" s="31"/>
      <c r="E533" s="47" t="s">
        <v>78</v>
      </c>
      <c r="F533" s="48"/>
      <c r="G533" s="34">
        <f>G470-G530</f>
        <v>-419739.26999999955</v>
      </c>
    </row>
    <row r="534" spans="1:7" ht="24" thickBot="1">
      <c r="A534" s="15"/>
      <c r="B534" s="15"/>
      <c r="C534" s="15"/>
      <c r="D534" s="35">
        <f>D442+D531</f>
        <v>32889160.639999997</v>
      </c>
      <c r="E534" s="47" t="s">
        <v>79</v>
      </c>
      <c r="F534" s="48"/>
      <c r="G534" s="38">
        <f>G442+G533</f>
        <v>32889160.640000001</v>
      </c>
    </row>
    <row r="535" spans="1:7" ht="24" thickTop="1"/>
    <row r="537" spans="1:7">
      <c r="A537" s="51"/>
      <c r="B537" s="51"/>
      <c r="C537" s="51"/>
      <c r="D537" s="51"/>
      <c r="E537" s="52"/>
      <c r="F537" s="53"/>
      <c r="G537" s="51"/>
    </row>
    <row r="538" spans="1:7">
      <c r="A538" s="51"/>
      <c r="B538" s="51"/>
      <c r="C538" s="51"/>
      <c r="D538" s="51"/>
      <c r="E538" s="52"/>
      <c r="F538" s="53"/>
      <c r="G538" s="51"/>
    </row>
    <row r="539" spans="1:7">
      <c r="A539" s="51"/>
      <c r="B539" s="51"/>
      <c r="C539" s="51"/>
      <c r="D539" s="51"/>
      <c r="E539" s="52"/>
      <c r="F539" s="53"/>
      <c r="G539" s="54"/>
    </row>
    <row r="540" spans="1:7">
      <c r="A540" s="56"/>
      <c r="B540" s="56"/>
      <c r="C540" s="56"/>
      <c r="D540" s="56"/>
      <c r="E540" s="57"/>
      <c r="F540" s="58"/>
      <c r="G540" s="56"/>
    </row>
    <row r="541" spans="1:7">
      <c r="A541" s="56"/>
      <c r="B541" s="56"/>
      <c r="C541" s="56"/>
      <c r="D541" s="56"/>
      <c r="E541" s="57"/>
      <c r="F541" s="58"/>
      <c r="G541" s="56"/>
    </row>
  </sheetData>
  <mergeCells count="25">
    <mergeCell ref="A507:D507"/>
    <mergeCell ref="A330:D330"/>
    <mergeCell ref="A399:D399"/>
    <mergeCell ref="A435:G435"/>
    <mergeCell ref="A436:G436"/>
    <mergeCell ref="A437:G437"/>
    <mergeCell ref="A438:D438"/>
    <mergeCell ref="A221:G221"/>
    <mergeCell ref="A222:D222"/>
    <mergeCell ref="A291:D291"/>
    <mergeCell ref="A327:G327"/>
    <mergeCell ref="A328:G328"/>
    <mergeCell ref="A329:G329"/>
    <mergeCell ref="A112:G112"/>
    <mergeCell ref="A113:G113"/>
    <mergeCell ref="A114:D114"/>
    <mergeCell ref="A183:D183"/>
    <mergeCell ref="A219:G219"/>
    <mergeCell ref="A220:G220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2018-07-10T08:28:29Z</dcterms:created>
  <dcterms:modified xsi:type="dcterms:W3CDTF">2018-07-10T08:30:49Z</dcterms:modified>
</cp:coreProperties>
</file>