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085" windowWidth="13215" windowHeight="609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1073" i="1"/>
  <c r="D1070"/>
  <c r="G1066"/>
  <c r="A1062"/>
  <c r="C1062" s="1"/>
  <c r="A1061"/>
  <c r="C1061" s="1"/>
  <c r="A1060"/>
  <c r="C1060" s="1"/>
  <c r="A1059"/>
  <c r="C1059" s="1"/>
  <c r="A1058"/>
  <c r="C1058" s="1"/>
  <c r="G1057"/>
  <c r="G1073" s="1"/>
  <c r="A1057"/>
  <c r="C1057" s="1"/>
  <c r="A1056"/>
  <c r="C1056" s="1"/>
  <c r="A1055"/>
  <c r="C1055" s="1"/>
  <c r="A1054"/>
  <c r="C1054" s="1"/>
  <c r="A1053"/>
  <c r="A1046"/>
  <c r="D1020"/>
  <c r="C1007"/>
  <c r="G1003"/>
  <c r="C992"/>
  <c r="C991"/>
  <c r="C990"/>
  <c r="C989"/>
  <c r="C988"/>
  <c r="C987"/>
  <c r="C986"/>
  <c r="C985"/>
  <c r="B963"/>
  <c r="G961"/>
  <c r="D961" s="1"/>
  <c r="D1069" s="1"/>
  <c r="G960"/>
  <c r="D960" s="1"/>
  <c r="D1068" s="1"/>
  <c r="G958"/>
  <c r="A954"/>
  <c r="C954" s="1"/>
  <c r="A953"/>
  <c r="C953" s="1"/>
  <c r="A952"/>
  <c r="C952" s="1"/>
  <c r="C951"/>
  <c r="A951"/>
  <c r="A950"/>
  <c r="C950" s="1"/>
  <c r="G949"/>
  <c r="A949"/>
  <c r="C949" s="1"/>
  <c r="A948"/>
  <c r="C948" s="1"/>
  <c r="A947"/>
  <c r="C947" s="1"/>
  <c r="C946"/>
  <c r="A946"/>
  <c r="G945"/>
  <c r="A945"/>
  <c r="A963" s="1"/>
  <c r="A938"/>
  <c r="G911"/>
  <c r="D911"/>
  <c r="D1019" s="1"/>
  <c r="D910"/>
  <c r="D1018" s="1"/>
  <c r="C899"/>
  <c r="G895"/>
  <c r="C884"/>
  <c r="C883"/>
  <c r="C882"/>
  <c r="G881"/>
  <c r="C881"/>
  <c r="C880"/>
  <c r="C879"/>
  <c r="C878"/>
  <c r="G877"/>
  <c r="C877"/>
  <c r="B855"/>
  <c r="G850"/>
  <c r="G855" s="1"/>
  <c r="A847"/>
  <c r="A846"/>
  <c r="C846" s="1"/>
  <c r="A845"/>
  <c r="C845" s="1"/>
  <c r="A844"/>
  <c r="C844" s="1"/>
  <c r="A843"/>
  <c r="C843" s="1"/>
  <c r="A842"/>
  <c r="C842" s="1"/>
  <c r="A841"/>
  <c r="C841" s="1"/>
  <c r="A840"/>
  <c r="C840" s="1"/>
  <c r="A839"/>
  <c r="C839" s="1"/>
  <c r="A838"/>
  <c r="C838" s="1"/>
  <c r="A837"/>
  <c r="G830"/>
  <c r="A830"/>
  <c r="D801"/>
  <c r="D909" s="1"/>
  <c r="D1017" s="1"/>
  <c r="D800"/>
  <c r="D908" s="1"/>
  <c r="D1016" s="1"/>
  <c r="C791"/>
  <c r="C776"/>
  <c r="C775"/>
  <c r="C774"/>
  <c r="C773"/>
  <c r="C772"/>
  <c r="C771"/>
  <c r="C770"/>
  <c r="C769"/>
  <c r="B747"/>
  <c r="G742"/>
  <c r="I740"/>
  <c r="A739"/>
  <c r="A738"/>
  <c r="C738" s="1"/>
  <c r="A737"/>
  <c r="C737" s="1"/>
  <c r="A736"/>
  <c r="C736" s="1"/>
  <c r="C735"/>
  <c r="A735"/>
  <c r="A734"/>
  <c r="C734" s="1"/>
  <c r="G733"/>
  <c r="A733"/>
  <c r="C733" s="1"/>
  <c r="A732"/>
  <c r="C732" s="1"/>
  <c r="A731"/>
  <c r="C731" s="1"/>
  <c r="A730"/>
  <c r="C730" s="1"/>
  <c r="G729"/>
  <c r="A729"/>
  <c r="C729" s="1"/>
  <c r="C747" s="1"/>
  <c r="A722"/>
  <c r="D691"/>
  <c r="D799" s="1"/>
  <c r="D907" s="1"/>
  <c r="D1015" s="1"/>
  <c r="C683"/>
  <c r="G679"/>
  <c r="G722" s="1"/>
  <c r="C668"/>
  <c r="C667"/>
  <c r="C666"/>
  <c r="C665"/>
  <c r="C664"/>
  <c r="C663"/>
  <c r="C662"/>
  <c r="C661"/>
  <c r="B639"/>
  <c r="I638"/>
  <c r="G634"/>
  <c r="G633"/>
  <c r="A631"/>
  <c r="A630"/>
  <c r="C630" s="1"/>
  <c r="G629"/>
  <c r="C629"/>
  <c r="A629"/>
  <c r="I628"/>
  <c r="A628"/>
  <c r="C628" s="1"/>
  <c r="A627"/>
  <c r="C627" s="1"/>
  <c r="A626"/>
  <c r="C626" s="1"/>
  <c r="G625"/>
  <c r="A625"/>
  <c r="C625" s="1"/>
  <c r="A624"/>
  <c r="C624" s="1"/>
  <c r="A623"/>
  <c r="C623" s="1"/>
  <c r="A622"/>
  <c r="C622" s="1"/>
  <c r="G621"/>
  <c r="A621"/>
  <c r="A579"/>
  <c r="D577"/>
  <c r="D690" s="1"/>
  <c r="D798" s="1"/>
  <c r="D906" s="1"/>
  <c r="D1014" s="1"/>
  <c r="D576"/>
  <c r="D689" s="1"/>
  <c r="D797" s="1"/>
  <c r="D905" s="1"/>
  <c r="D1013" s="1"/>
  <c r="D575"/>
  <c r="D688" s="1"/>
  <c r="D796" s="1"/>
  <c r="D904" s="1"/>
  <c r="D1012" s="1"/>
  <c r="C574"/>
  <c r="G570"/>
  <c r="I566"/>
  <c r="I570" s="1"/>
  <c r="G559"/>
  <c r="C559"/>
  <c r="G558"/>
  <c r="C558"/>
  <c r="G557"/>
  <c r="C557"/>
  <c r="C556"/>
  <c r="C555"/>
  <c r="C554"/>
  <c r="C553"/>
  <c r="C552"/>
  <c r="B530"/>
  <c r="G525"/>
  <c r="A521"/>
  <c r="C521" s="1"/>
  <c r="A520"/>
  <c r="C520" s="1"/>
  <c r="A519"/>
  <c r="C519" s="1"/>
  <c r="C518"/>
  <c r="A518"/>
  <c r="A517"/>
  <c r="C517" s="1"/>
  <c r="A516"/>
  <c r="C516" s="1"/>
  <c r="A515"/>
  <c r="C515" s="1"/>
  <c r="C514"/>
  <c r="A514"/>
  <c r="A513"/>
  <c r="C513" s="1"/>
  <c r="G512"/>
  <c r="G530" s="1"/>
  <c r="A512"/>
  <c r="G470"/>
  <c r="G533" s="1"/>
  <c r="A470"/>
  <c r="C466"/>
  <c r="C451"/>
  <c r="C450"/>
  <c r="C449"/>
  <c r="C448"/>
  <c r="C447"/>
  <c r="C446"/>
  <c r="C445"/>
  <c r="C444"/>
  <c r="I430"/>
  <c r="B422"/>
  <c r="G417"/>
  <c r="A413"/>
  <c r="C413" s="1"/>
  <c r="A412"/>
  <c r="C412" s="1"/>
  <c r="A411"/>
  <c r="C411" s="1"/>
  <c r="A410"/>
  <c r="C410" s="1"/>
  <c r="A409"/>
  <c r="C409" s="1"/>
  <c r="G408"/>
  <c r="G422" s="1"/>
  <c r="A408"/>
  <c r="C408" s="1"/>
  <c r="A407"/>
  <c r="C407" s="1"/>
  <c r="A406"/>
  <c r="C406" s="1"/>
  <c r="A405"/>
  <c r="C405" s="1"/>
  <c r="A404"/>
  <c r="A422" s="1"/>
  <c r="A362"/>
  <c r="D358"/>
  <c r="D466" s="1"/>
  <c r="D574" s="1"/>
  <c r="D683" s="1"/>
  <c r="D791" s="1"/>
  <c r="D899" s="1"/>
  <c r="D1007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G336"/>
  <c r="G362" s="1"/>
  <c r="G425" s="1"/>
  <c r="C336"/>
  <c r="B314"/>
  <c r="G309"/>
  <c r="A305"/>
  <c r="C305" s="1"/>
  <c r="A304"/>
  <c r="C304" s="1"/>
  <c r="A303"/>
  <c r="C303" s="1"/>
  <c r="C302"/>
  <c r="A302"/>
  <c r="A301"/>
  <c r="C301" s="1"/>
  <c r="G300"/>
  <c r="A300"/>
  <c r="C300" s="1"/>
  <c r="A299"/>
  <c r="C299" s="1"/>
  <c r="A298"/>
  <c r="C298" s="1"/>
  <c r="C297"/>
  <c r="A297"/>
  <c r="G296"/>
  <c r="G314" s="1"/>
  <c r="A296"/>
  <c r="A314" s="1"/>
  <c r="B254"/>
  <c r="A254"/>
  <c r="D248"/>
  <c r="D356" s="1"/>
  <c r="D464" s="1"/>
  <c r="D572" s="1"/>
  <c r="D681" s="1"/>
  <c r="D789" s="1"/>
  <c r="D897" s="1"/>
  <c r="D1005" s="1"/>
  <c r="G246"/>
  <c r="C235"/>
  <c r="G234"/>
  <c r="C234"/>
  <c r="G233"/>
  <c r="C233"/>
  <c r="G232"/>
  <c r="C232"/>
  <c r="C231"/>
  <c r="G230"/>
  <c r="C230"/>
  <c r="G229"/>
  <c r="C229"/>
  <c r="G228"/>
  <c r="C228"/>
  <c r="C254" s="1"/>
  <c r="B207"/>
  <c r="G201"/>
  <c r="G200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C188" s="1"/>
  <c r="C207" s="1"/>
  <c r="G146"/>
  <c r="B146"/>
  <c r="A146"/>
  <c r="D139"/>
  <c r="D247" s="1"/>
  <c r="D355" s="1"/>
  <c r="D463" s="1"/>
  <c r="D571" s="1"/>
  <c r="D680" s="1"/>
  <c r="D788" s="1"/>
  <c r="D896" s="1"/>
  <c r="D1004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D526" s="1"/>
  <c r="D635" s="1"/>
  <c r="D743" s="1"/>
  <c r="D851" s="1"/>
  <c r="D959" s="1"/>
  <c r="D1067" s="1"/>
  <c r="G92"/>
  <c r="D92" s="1"/>
  <c r="G91"/>
  <c r="D91" s="1"/>
  <c r="D90"/>
  <c r="D199" s="1"/>
  <c r="D307" s="1"/>
  <c r="D415" s="1"/>
  <c r="D523" s="1"/>
  <c r="D632" s="1"/>
  <c r="D740" s="1"/>
  <c r="D848" s="1"/>
  <c r="D956" s="1"/>
  <c r="D1064" s="1"/>
  <c r="D89"/>
  <c r="D198" s="1"/>
  <c r="D306" s="1"/>
  <c r="D414" s="1"/>
  <c r="D522" s="1"/>
  <c r="D631" s="1"/>
  <c r="D739" s="1"/>
  <c r="D847" s="1"/>
  <c r="D955" s="1"/>
  <c r="D1063" s="1"/>
  <c r="D88"/>
  <c r="D197" s="1"/>
  <c r="D305" s="1"/>
  <c r="D413" s="1"/>
  <c r="D521" s="1"/>
  <c r="D630" s="1"/>
  <c r="D738" s="1"/>
  <c r="D846" s="1"/>
  <c r="D954" s="1"/>
  <c r="D1062" s="1"/>
  <c r="C88"/>
  <c r="D87"/>
  <c r="D196" s="1"/>
  <c r="D304" s="1"/>
  <c r="D412" s="1"/>
  <c r="D520" s="1"/>
  <c r="C87"/>
  <c r="D86"/>
  <c r="D195" s="1"/>
  <c r="D303" s="1"/>
  <c r="D411" s="1"/>
  <c r="D519" s="1"/>
  <c r="D628" s="1"/>
  <c r="D736" s="1"/>
  <c r="D844" s="1"/>
  <c r="D952" s="1"/>
  <c r="D1060" s="1"/>
  <c r="C86"/>
  <c r="D85"/>
  <c r="D194" s="1"/>
  <c r="D302" s="1"/>
  <c r="D410" s="1"/>
  <c r="D518" s="1"/>
  <c r="D627" s="1"/>
  <c r="D735" s="1"/>
  <c r="D843" s="1"/>
  <c r="D951" s="1"/>
  <c r="D1059" s="1"/>
  <c r="C85"/>
  <c r="D84"/>
  <c r="D193" s="1"/>
  <c r="D301" s="1"/>
  <c r="D409" s="1"/>
  <c r="D517" s="1"/>
  <c r="D626" s="1"/>
  <c r="D734" s="1"/>
  <c r="D842" s="1"/>
  <c r="D950" s="1"/>
  <c r="D1058" s="1"/>
  <c r="C84"/>
  <c r="D83"/>
  <c r="D192" s="1"/>
  <c r="D300" s="1"/>
  <c r="D408" s="1"/>
  <c r="D516" s="1"/>
  <c r="C83"/>
  <c r="I82"/>
  <c r="D82"/>
  <c r="D191" s="1"/>
  <c r="D299" s="1"/>
  <c r="D407" s="1"/>
  <c r="D515" s="1"/>
  <c r="D624" s="1"/>
  <c r="D732" s="1"/>
  <c r="D840" s="1"/>
  <c r="D948" s="1"/>
  <c r="D1056" s="1"/>
  <c r="C82"/>
  <c r="I81"/>
  <c r="D81"/>
  <c r="D190" s="1"/>
  <c r="D298" s="1"/>
  <c r="D406" s="1"/>
  <c r="D514" s="1"/>
  <c r="D623" s="1"/>
  <c r="D731" s="1"/>
  <c r="D839" s="1"/>
  <c r="D947" s="1"/>
  <c r="D1055" s="1"/>
  <c r="C81"/>
  <c r="D80"/>
  <c r="D189" s="1"/>
  <c r="D297" s="1"/>
  <c r="D405" s="1"/>
  <c r="D513" s="1"/>
  <c r="D622" s="1"/>
  <c r="D730" s="1"/>
  <c r="D838" s="1"/>
  <c r="D946" s="1"/>
  <c r="D1054" s="1"/>
  <c r="C80"/>
  <c r="G79"/>
  <c r="G97" s="1"/>
  <c r="C79"/>
  <c r="B37"/>
  <c r="A37"/>
  <c r="D28"/>
  <c r="D138" s="1"/>
  <c r="D246" s="1"/>
  <c r="D27"/>
  <c r="D137" s="1"/>
  <c r="D245" s="1"/>
  <c r="D353" s="1"/>
  <c r="D461" s="1"/>
  <c r="D569" s="1"/>
  <c r="D678" s="1"/>
  <c r="D786" s="1"/>
  <c r="D894" s="1"/>
  <c r="D1002" s="1"/>
  <c r="D26"/>
  <c r="D136" s="1"/>
  <c r="D244" s="1"/>
  <c r="D352" s="1"/>
  <c r="D460" s="1"/>
  <c r="D568" s="1"/>
  <c r="D677" s="1"/>
  <c r="D785" s="1"/>
  <c r="D893" s="1"/>
  <c r="D1001" s="1"/>
  <c r="D25"/>
  <c r="D135" s="1"/>
  <c r="D243" s="1"/>
  <c r="D351" s="1"/>
  <c r="D459" s="1"/>
  <c r="D567" s="1"/>
  <c r="D676" s="1"/>
  <c r="D784" s="1"/>
  <c r="D892" s="1"/>
  <c r="D1000" s="1"/>
  <c r="D24"/>
  <c r="D134" s="1"/>
  <c r="D242" s="1"/>
  <c r="D350" s="1"/>
  <c r="D458" s="1"/>
  <c r="D566" s="1"/>
  <c r="D675" s="1"/>
  <c r="D783" s="1"/>
  <c r="D891" s="1"/>
  <c r="D999" s="1"/>
  <c r="D23"/>
  <c r="D133" s="1"/>
  <c r="D241" s="1"/>
  <c r="D349" s="1"/>
  <c r="D457" s="1"/>
  <c r="D565" s="1"/>
  <c r="D674" s="1"/>
  <c r="D782" s="1"/>
  <c r="D890" s="1"/>
  <c r="D998" s="1"/>
  <c r="D22"/>
  <c r="D132" s="1"/>
  <c r="D240" s="1"/>
  <c r="D348" s="1"/>
  <c r="D456" s="1"/>
  <c r="D564" s="1"/>
  <c r="D673" s="1"/>
  <c r="D781" s="1"/>
  <c r="D889" s="1"/>
  <c r="D997" s="1"/>
  <c r="D21"/>
  <c r="D131" s="1"/>
  <c r="D239" s="1"/>
  <c r="D347" s="1"/>
  <c r="D455" s="1"/>
  <c r="D563" s="1"/>
  <c r="D672" s="1"/>
  <c r="D780" s="1"/>
  <c r="D888" s="1"/>
  <c r="D996" s="1"/>
  <c r="D20"/>
  <c r="D130" s="1"/>
  <c r="D238" s="1"/>
  <c r="D346" s="1"/>
  <c r="D454" s="1"/>
  <c r="D562" s="1"/>
  <c r="D671" s="1"/>
  <c r="D779" s="1"/>
  <c r="D887" s="1"/>
  <c r="D995" s="1"/>
  <c r="D19"/>
  <c r="D129" s="1"/>
  <c r="D237" s="1"/>
  <c r="D345" s="1"/>
  <c r="D453" s="1"/>
  <c r="D561" s="1"/>
  <c r="D670" s="1"/>
  <c r="D778" s="1"/>
  <c r="D886" s="1"/>
  <c r="D994" s="1"/>
  <c r="D18"/>
  <c r="D128" s="1"/>
  <c r="D236" s="1"/>
  <c r="D344" s="1"/>
  <c r="D452" s="1"/>
  <c r="D560" s="1"/>
  <c r="D669" s="1"/>
  <c r="D777" s="1"/>
  <c r="D885" s="1"/>
  <c r="D993" s="1"/>
  <c r="G17"/>
  <c r="G37" s="1"/>
  <c r="G100" s="1"/>
  <c r="G101" s="1"/>
  <c r="G118" s="1"/>
  <c r="D17"/>
  <c r="D127" s="1"/>
  <c r="D235" s="1"/>
  <c r="C17"/>
  <c r="D16"/>
  <c r="D126" s="1"/>
  <c r="D234" s="1"/>
  <c r="D342" s="1"/>
  <c r="D450" s="1"/>
  <c r="C16"/>
  <c r="D15"/>
  <c r="D125" s="1"/>
  <c r="C15"/>
  <c r="D14"/>
  <c r="D124" s="1"/>
  <c r="D232" s="1"/>
  <c r="D340" s="1"/>
  <c r="D448" s="1"/>
  <c r="D556" s="1"/>
  <c r="D665" s="1"/>
  <c r="D773" s="1"/>
  <c r="D881" s="1"/>
  <c r="D989" s="1"/>
  <c r="C14"/>
  <c r="D13"/>
  <c r="D123" s="1"/>
  <c r="D231" s="1"/>
  <c r="D339" s="1"/>
  <c r="D447" s="1"/>
  <c r="D555" s="1"/>
  <c r="D664" s="1"/>
  <c r="D772" s="1"/>
  <c r="D880" s="1"/>
  <c r="D988" s="1"/>
  <c r="C13"/>
  <c r="D12"/>
  <c r="D122" s="1"/>
  <c r="C12"/>
  <c r="D11"/>
  <c r="D121" s="1"/>
  <c r="D229" s="1"/>
  <c r="D337" s="1"/>
  <c r="D445" s="1"/>
  <c r="D553" s="1"/>
  <c r="D662" s="1"/>
  <c r="D770" s="1"/>
  <c r="D878" s="1"/>
  <c r="D986" s="1"/>
  <c r="C11"/>
  <c r="D10"/>
  <c r="D120" s="1"/>
  <c r="C10"/>
  <c r="C37" s="1"/>
  <c r="C97" l="1"/>
  <c r="D201"/>
  <c r="D309" s="1"/>
  <c r="D417" s="1"/>
  <c r="D525" s="1"/>
  <c r="D233"/>
  <c r="C296"/>
  <c r="C314" s="1"/>
  <c r="I336"/>
  <c r="D354"/>
  <c r="D462" s="1"/>
  <c r="C945"/>
  <c r="B357"/>
  <c r="D465"/>
  <c r="D146"/>
  <c r="D200"/>
  <c r="D308" s="1"/>
  <c r="D416" s="1"/>
  <c r="D524" s="1"/>
  <c r="D633" s="1"/>
  <c r="D741" s="1"/>
  <c r="D849" s="1"/>
  <c r="D957" s="1"/>
  <c r="D1065" s="1"/>
  <c r="D228"/>
  <c r="D230"/>
  <c r="D338" s="1"/>
  <c r="D446" s="1"/>
  <c r="D554" s="1"/>
  <c r="D663" s="1"/>
  <c r="D771" s="1"/>
  <c r="D879" s="1"/>
  <c r="D987" s="1"/>
  <c r="D341"/>
  <c r="D449" s="1"/>
  <c r="D557" s="1"/>
  <c r="D666" s="1"/>
  <c r="D774" s="1"/>
  <c r="D882" s="1"/>
  <c r="D990" s="1"/>
  <c r="D343"/>
  <c r="D451" s="1"/>
  <c r="D559" s="1"/>
  <c r="D668" s="1"/>
  <c r="D776" s="1"/>
  <c r="D884" s="1"/>
  <c r="D992" s="1"/>
  <c r="A855"/>
  <c r="C837"/>
  <c r="C855" s="1"/>
  <c r="G963"/>
  <c r="G1046"/>
  <c r="G1074" s="1"/>
  <c r="A1073"/>
  <c r="C1053"/>
  <c r="C1073" s="1"/>
  <c r="D37"/>
  <c r="A207"/>
  <c r="G207"/>
  <c r="G210" s="1"/>
  <c r="G211" s="1"/>
  <c r="G226" s="1"/>
  <c r="G254"/>
  <c r="G317" s="1"/>
  <c r="D570"/>
  <c r="D625"/>
  <c r="D733" s="1"/>
  <c r="D841" s="1"/>
  <c r="D949" s="1"/>
  <c r="D1057" s="1"/>
  <c r="D629"/>
  <c r="D737" s="1"/>
  <c r="D845" s="1"/>
  <c r="D953" s="1"/>
  <c r="D1061" s="1"/>
  <c r="D634"/>
  <c r="D742" s="1"/>
  <c r="D850" s="1"/>
  <c r="D958" s="1"/>
  <c r="D1066" s="1"/>
  <c r="A530"/>
  <c r="C512"/>
  <c r="C530" s="1"/>
  <c r="A639"/>
  <c r="C621"/>
  <c r="C639" s="1"/>
  <c r="G747"/>
  <c r="G748" s="1"/>
  <c r="D79"/>
  <c r="C404"/>
  <c r="C422" s="1"/>
  <c r="G579"/>
  <c r="D558"/>
  <c r="D667" s="1"/>
  <c r="D775" s="1"/>
  <c r="D883" s="1"/>
  <c r="D991" s="1"/>
  <c r="I575"/>
  <c r="G639"/>
  <c r="D679"/>
  <c r="D787" s="1"/>
  <c r="D895" s="1"/>
  <c r="D1003" s="1"/>
  <c r="A747"/>
  <c r="G938"/>
  <c r="G964" s="1"/>
  <c r="C963"/>
  <c r="G318" l="1"/>
  <c r="G334" s="1"/>
  <c r="G426" s="1"/>
  <c r="G442" s="1"/>
  <c r="G534" s="1"/>
  <c r="G550" s="1"/>
  <c r="I426"/>
  <c r="D188"/>
  <c r="D97"/>
  <c r="D573"/>
  <c r="B465"/>
  <c r="D254"/>
  <c r="D336"/>
  <c r="B362"/>
  <c r="C357"/>
  <c r="C362" s="1"/>
  <c r="G642"/>
  <c r="D100"/>
  <c r="D101" s="1"/>
  <c r="D682" l="1"/>
  <c r="B573"/>
  <c r="D207"/>
  <c r="D210" s="1"/>
  <c r="D211" s="1"/>
  <c r="D296"/>
  <c r="G643"/>
  <c r="D444"/>
  <c r="D362"/>
  <c r="C465"/>
  <c r="C470" s="1"/>
  <c r="B470"/>
  <c r="D470" l="1"/>
  <c r="D552"/>
  <c r="B682"/>
  <c r="D790"/>
  <c r="G659"/>
  <c r="G751" s="1"/>
  <c r="G767" s="1"/>
  <c r="G859" s="1"/>
  <c r="G875" s="1"/>
  <c r="G967" s="1"/>
  <c r="G983" s="1"/>
  <c r="G1077" s="1"/>
  <c r="I643"/>
  <c r="I644" s="1"/>
  <c r="D404"/>
  <c r="D314"/>
  <c r="D315" s="1"/>
  <c r="D318" s="1"/>
  <c r="C573"/>
  <c r="C579" s="1"/>
  <c r="B579"/>
  <c r="D512" l="1"/>
  <c r="D422"/>
  <c r="D423" s="1"/>
  <c r="D426" s="1"/>
  <c r="B722"/>
  <c r="C682"/>
  <c r="C722" s="1"/>
  <c r="D898"/>
  <c r="B790"/>
  <c r="D661"/>
  <c r="D579"/>
  <c r="C790" l="1"/>
  <c r="C830" s="1"/>
  <c r="B830"/>
  <c r="D530"/>
  <c r="D531" s="1"/>
  <c r="D534" s="1"/>
  <c r="D621"/>
  <c r="D722"/>
  <c r="D769"/>
  <c r="D1006"/>
  <c r="B898"/>
  <c r="B938" l="1"/>
  <c r="C898"/>
  <c r="C938" s="1"/>
  <c r="D830"/>
  <c r="D877"/>
  <c r="B1006"/>
  <c r="D639"/>
  <c r="D640" s="1"/>
  <c r="D643" s="1"/>
  <c r="D729"/>
  <c r="D837" l="1"/>
  <c r="D747"/>
  <c r="D748" s="1"/>
  <c r="D751" s="1"/>
  <c r="B1046"/>
  <c r="C1006"/>
  <c r="C1046" s="1"/>
  <c r="D938"/>
  <c r="D985"/>
  <c r="D1046" l="1"/>
  <c r="D855"/>
  <c r="D856" s="1"/>
  <c r="D859" s="1"/>
  <c r="D945"/>
  <c r="D1053" l="1"/>
  <c r="D963"/>
  <c r="D964" s="1"/>
  <c r="D967" s="1"/>
  <c r="D1073" l="1"/>
  <c r="D1074" s="1"/>
  <c r="D1077" s="1"/>
</calcChain>
</file>

<file path=xl/sharedStrings.xml><?xml version="1.0" encoding="utf-8"?>
<sst xmlns="http://schemas.openxmlformats.org/spreadsheetml/2006/main" count="1047" uniqueCount="98">
  <si>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</si>
  <si>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</si>
  <si>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</si>
  <si>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</si>
  <si>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</si>
  <si>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</si>
  <si>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</si>
  <si>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</si>
  <si>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</si>
  <si>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</si>
  <si>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</si>
  <si>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</si>
  <si>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</si>
  <si>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</si>
  <si>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</si>
  <si>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</si>
  <si>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</si>
  <si>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</si>
  <si>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</si>
  <si>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</si>
  <si>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</si>
  <si>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</si>
  <si>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</si>
  <si>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</si>
  <si>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</si>
  <si>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</si>
  <si>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</si>
  <si>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</si>
  <si>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</si>
  <si>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</si>
  <si>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</si>
  <si>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</si>
  <si>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</si>
  <si>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</si>
  <si>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</si>
  <si>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</si>
  <si>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</si>
  <si>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</si>
  <si>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</si>
  <si>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</si>
  <si>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</si>
  <si>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</si>
  <si>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</si>
  <si>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</si>
  <si>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</si>
  <si>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</si>
  <si>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</si>
  <si>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</si>
  <si>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</si>
  <si>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</si>
  <si>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</si>
  <si>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</si>
  <si>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</si>
  <si>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</si>
  <si>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</si>
  <si>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</si>
  <si>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</si>
  <si>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</si>
  <si>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</si>
  <si>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</si>
  <si>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</si>
  <si>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</si>
  <si>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</si>
  <si>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</si>
  <si>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</si>
  <si>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</si>
  <si>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</si>
  <si>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</si>
  <si>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</si>
  <si>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</si>
  <si>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</si>
  <si>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</si>
  <si>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</si>
  <si>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</si>
  <si>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</si>
  <si>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</si>
  <si>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</si>
  <si>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</si>
  <si>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</si>
  <si>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</si>
  <si>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</si>
  <si>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</si>
  <si>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</si>
  <si>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</si>
  <si>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</si>
  <si>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</si>
  <si>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</si>
  <si>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</si>
  <si>
    <t>ปีงบประมาณ 2560   ประจำเดือน    มีนาคม   2560</t>
  </si>
  <si>
    <t>เงินรับฝาก-รอคืนจังหวัด</t>
  </si>
  <si>
    <t>ปีงบประมาณ 2560   ประจำเดือน    เมษายน   2560</t>
  </si>
  <si>
    <t>ปีงบประมาณ 2560   ประจำเดือน    พฤษภาคม   2560</t>
  </si>
  <si>
    <t>ปีงบประมาณ 2560   ประจำเดือน    มิถุนายน   2560</t>
  </si>
  <si>
    <t>เงินเดือนการเมือง</t>
  </si>
  <si>
    <t>เงินเกินบัญชี</t>
  </si>
  <si>
    <t>ปีงบประมาณ 2560   ประจำเดือน    กรกฎาคม   2560</t>
  </si>
  <si>
    <t>เงินเดือน(ประจำ)</t>
  </si>
  <si>
    <t>เงินอุดหนุนทั่วไป(เงินเดือนครู ผลด.)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</si>
</sst>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  <xf numFmtId="43" fontId="10" fillId="0" borderId="0" xfId="1" applyFont="1"/>
    <xf numFmtId="43" fontId="3" fillId="0" borderId="6" xfId="1" applyFont="1" applyBorder="1"/>
    <xf numFmtId="43" fontId="5" fillId="0" borderId="6" xfId="1" applyFont="1" applyBorder="1"/>
    <xf numFmtId="43" fontId="3" fillId="0" borderId="15" xfId="1" applyFont="1" applyBorder="1"/>
    <xf numFmtId="0" fontId="3" fillId="0" borderId="15" xfId="0" applyFont="1" applyBorder="1"/>
    <xf numFmtId="49" fontId="3" fillId="0" borderId="15" xfId="0" applyNumberFormat="1" applyFont="1" applyBorder="1" applyAlignment="1">
      <alignment horizontal="center"/>
    </xf>
    <xf numFmtId="43" fontId="5" fillId="0" borderId="15" xfId="1" applyFont="1" applyBorder="1"/>
    <xf numFmtId="0" fontId="3" fillId="0" borderId="10" xfId="0" applyFont="1" applyBorder="1"/>
    <xf numFmtId="0" fontId="3" fillId="0" borderId="16" xfId="0" applyFont="1" applyBorder="1"/>
    <xf numFmtId="43" fontId="3" fillId="0" borderId="4" xfId="1" applyFont="1" applyBorder="1"/>
    <xf numFmtId="43" fontId="3" fillId="0" borderId="16" xfId="1" applyFont="1" applyBorder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646</xdr:row>
      <xdr:rowOff>238125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645</xdr:row>
      <xdr:rowOff>171450</xdr:rowOff>
    </xdr:from>
    <xdr:ext cx="1638301" cy="744435"/>
    <xdr:sp macro="" textlink="">
      <xdr:nvSpPr>
        <xdr:cNvPr id="233" name="TextBox 232"/>
        <xdr:cNvSpPr txBox="1"/>
      </xdr:nvSpPr>
      <xdr:spPr>
        <a:xfrm>
          <a:off x="28574" y="1903476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646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645</xdr:row>
      <xdr:rowOff>190500</xdr:rowOff>
    </xdr:from>
    <xdr:ext cx="1323975" cy="903837"/>
    <xdr:sp macro="" textlink="">
      <xdr:nvSpPr>
        <xdr:cNvPr id="235" name="TextBox 234"/>
        <xdr:cNvSpPr txBox="1"/>
      </xdr:nvSpPr>
      <xdr:spPr>
        <a:xfrm>
          <a:off x="1914525" y="1903666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645</xdr:row>
      <xdr:rowOff>190500</xdr:rowOff>
    </xdr:from>
    <xdr:ext cx="1666874" cy="961802"/>
    <xdr:sp macro="" textlink="">
      <xdr:nvSpPr>
        <xdr:cNvPr id="236" name="TextBox 235"/>
        <xdr:cNvSpPr txBox="1"/>
      </xdr:nvSpPr>
      <xdr:spPr>
        <a:xfrm>
          <a:off x="3467101" y="1903666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645</xdr:row>
      <xdr:rowOff>133350</xdr:rowOff>
    </xdr:from>
    <xdr:ext cx="1752601" cy="971327"/>
    <xdr:sp macro="" textlink="">
      <xdr:nvSpPr>
        <xdr:cNvPr id="237" name="TextBox 236"/>
        <xdr:cNvSpPr txBox="1"/>
      </xdr:nvSpPr>
      <xdr:spPr>
        <a:xfrm>
          <a:off x="5267325" y="1903095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723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723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723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723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723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754</xdr:row>
      <xdr:rowOff>238125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753</xdr:row>
      <xdr:rowOff>171450</xdr:rowOff>
    </xdr:from>
    <xdr:ext cx="1638301" cy="744435"/>
    <xdr:sp macro="" textlink="">
      <xdr:nvSpPr>
        <xdr:cNvPr id="279" name="TextBox 278"/>
        <xdr:cNvSpPr txBox="1"/>
      </xdr:nvSpPr>
      <xdr:spPr>
        <a:xfrm>
          <a:off x="28574" y="2222754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754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753</xdr:row>
      <xdr:rowOff>190500</xdr:rowOff>
    </xdr:from>
    <xdr:ext cx="1323975" cy="903837"/>
    <xdr:sp macro="" textlink="">
      <xdr:nvSpPr>
        <xdr:cNvPr id="281" name="TextBox 280"/>
        <xdr:cNvSpPr txBox="1"/>
      </xdr:nvSpPr>
      <xdr:spPr>
        <a:xfrm>
          <a:off x="1914525" y="2222944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753</xdr:row>
      <xdr:rowOff>190500</xdr:rowOff>
    </xdr:from>
    <xdr:ext cx="1666874" cy="961802"/>
    <xdr:sp macro="" textlink="">
      <xdr:nvSpPr>
        <xdr:cNvPr id="282" name="TextBox 281"/>
        <xdr:cNvSpPr txBox="1"/>
      </xdr:nvSpPr>
      <xdr:spPr>
        <a:xfrm>
          <a:off x="3467101" y="2222944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753</xdr:row>
      <xdr:rowOff>133350</xdr:rowOff>
    </xdr:from>
    <xdr:ext cx="1752601" cy="971327"/>
    <xdr:sp macro="" textlink="">
      <xdr:nvSpPr>
        <xdr:cNvPr id="283" name="TextBox 282"/>
        <xdr:cNvSpPr txBox="1"/>
      </xdr:nvSpPr>
      <xdr:spPr>
        <a:xfrm>
          <a:off x="5267325" y="2222373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831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831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831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831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831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862</xdr:row>
      <xdr:rowOff>238125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861</xdr:row>
      <xdr:rowOff>171450</xdr:rowOff>
    </xdr:from>
    <xdr:ext cx="1638301" cy="744435"/>
    <xdr:sp macro="" textlink="">
      <xdr:nvSpPr>
        <xdr:cNvPr id="325" name="TextBox 324"/>
        <xdr:cNvSpPr txBox="1"/>
      </xdr:nvSpPr>
      <xdr:spPr>
        <a:xfrm>
          <a:off x="28574" y="254203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862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861</xdr:row>
      <xdr:rowOff>190500</xdr:rowOff>
    </xdr:from>
    <xdr:ext cx="1323975" cy="903837"/>
    <xdr:sp macro="" textlink="">
      <xdr:nvSpPr>
        <xdr:cNvPr id="327" name="TextBox 326"/>
        <xdr:cNvSpPr txBox="1"/>
      </xdr:nvSpPr>
      <xdr:spPr>
        <a:xfrm>
          <a:off x="1914525" y="254222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861</xdr:row>
      <xdr:rowOff>190500</xdr:rowOff>
    </xdr:from>
    <xdr:ext cx="1666874" cy="961802"/>
    <xdr:sp macro="" textlink="">
      <xdr:nvSpPr>
        <xdr:cNvPr id="328" name="TextBox 327"/>
        <xdr:cNvSpPr txBox="1"/>
      </xdr:nvSpPr>
      <xdr:spPr>
        <a:xfrm>
          <a:off x="3467101" y="254222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861</xdr:row>
      <xdr:rowOff>133350</xdr:rowOff>
    </xdr:from>
    <xdr:ext cx="1752601" cy="971327"/>
    <xdr:sp macro="" textlink="">
      <xdr:nvSpPr>
        <xdr:cNvPr id="329" name="TextBox 328"/>
        <xdr:cNvSpPr txBox="1"/>
      </xdr:nvSpPr>
      <xdr:spPr>
        <a:xfrm>
          <a:off x="5267325" y="254165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939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939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939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939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939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970</xdr:row>
      <xdr:rowOff>238125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969</xdr:row>
      <xdr:rowOff>171450</xdr:rowOff>
    </xdr:from>
    <xdr:ext cx="1638301" cy="744435"/>
    <xdr:sp macro="" textlink="">
      <xdr:nvSpPr>
        <xdr:cNvPr id="371" name="TextBox 370"/>
        <xdr:cNvSpPr txBox="1"/>
      </xdr:nvSpPr>
      <xdr:spPr>
        <a:xfrm>
          <a:off x="28574" y="2861310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970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969</xdr:row>
      <xdr:rowOff>190500</xdr:rowOff>
    </xdr:from>
    <xdr:ext cx="1323975" cy="903837"/>
    <xdr:sp macro="" textlink="">
      <xdr:nvSpPr>
        <xdr:cNvPr id="373" name="TextBox 372"/>
        <xdr:cNvSpPr txBox="1"/>
      </xdr:nvSpPr>
      <xdr:spPr>
        <a:xfrm>
          <a:off x="1914525" y="2861500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969</xdr:row>
      <xdr:rowOff>190500</xdr:rowOff>
    </xdr:from>
    <xdr:ext cx="1666874" cy="961802"/>
    <xdr:sp macro="" textlink="">
      <xdr:nvSpPr>
        <xdr:cNvPr id="374" name="TextBox 373"/>
        <xdr:cNvSpPr txBox="1"/>
      </xdr:nvSpPr>
      <xdr:spPr>
        <a:xfrm>
          <a:off x="3467101" y="2861500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969</xdr:row>
      <xdr:rowOff>133350</xdr:rowOff>
    </xdr:from>
    <xdr:ext cx="1752601" cy="971327"/>
    <xdr:sp macro="" textlink="">
      <xdr:nvSpPr>
        <xdr:cNvPr id="375" name="TextBox 374"/>
        <xdr:cNvSpPr txBox="1"/>
      </xdr:nvSpPr>
      <xdr:spPr>
        <a:xfrm>
          <a:off x="5267325" y="2860929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1047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1047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1047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1047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1047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1080</xdr:row>
      <xdr:rowOff>238125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1079</xdr:row>
      <xdr:rowOff>171450</xdr:rowOff>
    </xdr:from>
    <xdr:ext cx="1638301" cy="744435"/>
    <xdr:sp macro="" textlink="">
      <xdr:nvSpPr>
        <xdr:cNvPr id="417" name="TextBox 416"/>
        <xdr:cNvSpPr txBox="1"/>
      </xdr:nvSpPr>
      <xdr:spPr>
        <a:xfrm>
          <a:off x="28574" y="3186493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1080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1079</xdr:row>
      <xdr:rowOff>190500</xdr:rowOff>
    </xdr:from>
    <xdr:ext cx="1323975" cy="903837"/>
    <xdr:sp macro="" textlink="">
      <xdr:nvSpPr>
        <xdr:cNvPr id="419" name="TextBox 418"/>
        <xdr:cNvSpPr txBox="1"/>
      </xdr:nvSpPr>
      <xdr:spPr>
        <a:xfrm>
          <a:off x="1914525" y="3186684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1079</xdr:row>
      <xdr:rowOff>190500</xdr:rowOff>
    </xdr:from>
    <xdr:ext cx="1666874" cy="961802"/>
    <xdr:sp macro="" textlink="">
      <xdr:nvSpPr>
        <xdr:cNvPr id="420" name="TextBox 419"/>
        <xdr:cNvSpPr txBox="1"/>
      </xdr:nvSpPr>
      <xdr:spPr>
        <a:xfrm>
          <a:off x="3467101" y="3186684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1079</xdr:row>
      <xdr:rowOff>133350</xdr:rowOff>
    </xdr:from>
    <xdr:ext cx="1752601" cy="971327"/>
    <xdr:sp macro="" textlink="">
      <xdr:nvSpPr>
        <xdr:cNvPr id="421" name="TextBox 420"/>
        <xdr:cNvSpPr txBox="1"/>
      </xdr:nvSpPr>
      <xdr:spPr>
        <a:xfrm>
          <a:off x="5267325" y="3186112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1083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1083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1083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3196590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1083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3196590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1083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3196590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1083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3196590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1083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1083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1083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1083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1083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1083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3196590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1083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1083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3196590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1083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3196590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1083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3196590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  <row r="495">
          <cell r="D495">
            <v>0</v>
          </cell>
        </row>
        <row r="504">
          <cell r="D504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  <row r="210">
          <cell r="E210">
            <v>10948500</v>
          </cell>
        </row>
        <row r="211">
          <cell r="E211">
            <v>2484720</v>
          </cell>
        </row>
        <row r="212">
          <cell r="E212">
            <v>11317480</v>
          </cell>
        </row>
        <row r="213">
          <cell r="E213">
            <v>646800</v>
          </cell>
        </row>
        <row r="214">
          <cell r="E214">
            <v>6392500</v>
          </cell>
        </row>
        <row r="215">
          <cell r="E215">
            <v>2210000</v>
          </cell>
        </row>
        <row r="216">
          <cell r="E216">
            <v>314000</v>
          </cell>
        </row>
        <row r="217">
          <cell r="E217">
            <v>96500</v>
          </cell>
        </row>
        <row r="218">
          <cell r="E218">
            <v>10097112.27</v>
          </cell>
        </row>
        <row r="219">
          <cell r="E219">
            <v>2612387.73</v>
          </cell>
        </row>
        <row r="242">
          <cell r="E242">
            <v>10948500</v>
          </cell>
        </row>
        <row r="243">
          <cell r="E243">
            <v>2484720</v>
          </cell>
        </row>
        <row r="244">
          <cell r="E244">
            <v>11317480</v>
          </cell>
        </row>
        <row r="245">
          <cell r="E245">
            <v>667800</v>
          </cell>
        </row>
        <row r="246">
          <cell r="E246">
            <v>6371500</v>
          </cell>
        </row>
        <row r="247">
          <cell r="E247">
            <v>2210000</v>
          </cell>
        </row>
        <row r="248">
          <cell r="E248">
            <v>314000</v>
          </cell>
        </row>
        <row r="249">
          <cell r="E249">
            <v>96500</v>
          </cell>
        </row>
        <row r="250">
          <cell r="E250">
            <v>10097112.27</v>
          </cell>
        </row>
        <row r="251">
          <cell r="E251">
            <v>2612387.73</v>
          </cell>
        </row>
        <row r="276">
          <cell r="E276">
            <v>10948500</v>
          </cell>
        </row>
        <row r="277">
          <cell r="E277">
            <v>2484720</v>
          </cell>
        </row>
        <row r="278">
          <cell r="E278">
            <v>11321280</v>
          </cell>
        </row>
        <row r="279">
          <cell r="E279">
            <v>667800</v>
          </cell>
        </row>
        <row r="280">
          <cell r="E280">
            <v>6391500</v>
          </cell>
        </row>
        <row r="281">
          <cell r="E281">
            <v>2186200</v>
          </cell>
        </row>
        <row r="282">
          <cell r="E282">
            <v>314000</v>
          </cell>
        </row>
        <row r="283">
          <cell r="E283">
            <v>96500</v>
          </cell>
        </row>
        <row r="284">
          <cell r="E284">
            <v>10097112.27</v>
          </cell>
        </row>
        <row r="285">
          <cell r="E285">
            <v>2612387.73</v>
          </cell>
        </row>
        <row r="384">
          <cell r="E384">
            <v>314000</v>
          </cell>
        </row>
        <row r="385">
          <cell r="E385">
            <v>96500</v>
          </cell>
        </row>
        <row r="386">
          <cell r="E386">
            <v>10097112.27</v>
          </cell>
        </row>
        <row r="387">
          <cell r="E387">
            <v>2637387.73</v>
          </cell>
        </row>
        <row r="389">
          <cell r="E389">
            <v>47119999.999999993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83"/>
  <sheetViews>
    <sheetView tabSelected="1" topLeftCell="A1076" workbookViewId="0">
      <selection activeCell="E1087" sqref="E1087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  <row r="543" spans="1:7">
      <c r="A543" s="1" t="s">
        <v>0</v>
      </c>
      <c r="B543" s="1"/>
      <c r="C543" s="1"/>
      <c r="D543" s="1"/>
      <c r="E543" s="1"/>
      <c r="F543" s="1"/>
      <c r="G543" s="1"/>
    </row>
    <row r="544" spans="1:7">
      <c r="A544" s="1" t="s">
        <v>1</v>
      </c>
      <c r="B544" s="1"/>
      <c r="C544" s="1"/>
      <c r="D544" s="1"/>
      <c r="E544" s="1"/>
      <c r="F544" s="1"/>
      <c r="G544" s="1"/>
    </row>
    <row r="545" spans="1:9">
      <c r="A545" s="4" t="s">
        <v>88</v>
      </c>
      <c r="B545" s="4"/>
      <c r="C545" s="4"/>
      <c r="D545" s="4"/>
      <c r="E545" s="4"/>
      <c r="F545" s="4"/>
      <c r="G545" s="4"/>
    </row>
    <row r="546" spans="1:9">
      <c r="A546" s="5" t="s">
        <v>3</v>
      </c>
      <c r="B546" s="6"/>
      <c r="C546" s="6"/>
      <c r="D546" s="6"/>
      <c r="E546" s="7"/>
      <c r="F546" s="8"/>
      <c r="G546" s="9"/>
    </row>
    <row r="547" spans="1:9">
      <c r="A547" s="10" t="s">
        <v>4</v>
      </c>
      <c r="B547" s="10" t="s">
        <v>5</v>
      </c>
      <c r="C547" s="10" t="s">
        <v>6</v>
      </c>
      <c r="D547" s="10" t="s">
        <v>7</v>
      </c>
      <c r="E547" s="11" t="s">
        <v>8</v>
      </c>
      <c r="F547" s="12" t="s">
        <v>9</v>
      </c>
      <c r="G547" s="13" t="s">
        <v>10</v>
      </c>
    </row>
    <row r="548" spans="1:9">
      <c r="A548" s="16" t="s">
        <v>11</v>
      </c>
      <c r="B548" s="16" t="s">
        <v>12</v>
      </c>
      <c r="C548" s="16" t="s">
        <v>11</v>
      </c>
      <c r="D548" s="16" t="s">
        <v>11</v>
      </c>
      <c r="E548" s="17"/>
      <c r="F548" s="12"/>
      <c r="G548" s="13" t="s">
        <v>13</v>
      </c>
    </row>
    <row r="549" spans="1:9">
      <c r="A549" s="18"/>
      <c r="B549" s="19" t="s">
        <v>14</v>
      </c>
      <c r="C549" s="18"/>
      <c r="D549" s="18"/>
      <c r="E549" s="20"/>
      <c r="F549" s="21"/>
      <c r="G549" s="22" t="s">
        <v>11</v>
      </c>
    </row>
    <row r="550" spans="1:9">
      <c r="A550" s="23"/>
      <c r="B550" s="23"/>
      <c r="C550" s="23"/>
      <c r="D550" s="23">
        <v>23097922.25</v>
      </c>
      <c r="E550" s="24" t="s">
        <v>15</v>
      </c>
      <c r="F550" s="25"/>
      <c r="G550" s="26">
        <f>G534</f>
        <v>32889160.640000001</v>
      </c>
    </row>
    <row r="551" spans="1:9">
      <c r="A551" s="27"/>
      <c r="B551" s="27"/>
      <c r="C551" s="27"/>
      <c r="D551" s="27"/>
      <c r="E551" s="28" t="s">
        <v>16</v>
      </c>
      <c r="F551" s="29"/>
      <c r="G551" s="30"/>
    </row>
    <row r="552" spans="1:9">
      <c r="A552" s="27">
        <v>245120</v>
      </c>
      <c r="B552" s="27">
        <v>0</v>
      </c>
      <c r="C552" s="27">
        <f>SUM(A552:B552)</f>
        <v>245120</v>
      </c>
      <c r="D552" s="27">
        <f>G552+D444</f>
        <v>83968.11</v>
      </c>
      <c r="E552" s="28" t="s">
        <v>17</v>
      </c>
      <c r="F552" s="29" t="s">
        <v>18</v>
      </c>
      <c r="G552" s="30">
        <v>52214.9</v>
      </c>
      <c r="I552" s="3">
        <v>2220550.25</v>
      </c>
    </row>
    <row r="553" spans="1:9">
      <c r="A553" s="27">
        <v>404550</v>
      </c>
      <c r="B553" s="27">
        <v>0</v>
      </c>
      <c r="C553" s="27">
        <f t="shared" ref="C553:C559" si="31">SUM(A553:B553)</f>
        <v>404550</v>
      </c>
      <c r="D553" s="27">
        <f t="shared" ref="D553:D577" si="32">G553+D445</f>
        <v>108020</v>
      </c>
      <c r="E553" s="28" t="s">
        <v>19</v>
      </c>
      <c r="F553" s="29" t="s">
        <v>20</v>
      </c>
      <c r="G553" s="30">
        <v>42680</v>
      </c>
      <c r="I553" s="60">
        <v>465.42</v>
      </c>
    </row>
    <row r="554" spans="1:9">
      <c r="A554" s="27">
        <v>133000</v>
      </c>
      <c r="B554" s="27">
        <v>0</v>
      </c>
      <c r="C554" s="27">
        <f t="shared" si="31"/>
        <v>133000</v>
      </c>
      <c r="D554" s="27">
        <f t="shared" si="32"/>
        <v>79205</v>
      </c>
      <c r="E554" s="28" t="s">
        <v>21</v>
      </c>
      <c r="F554" s="29" t="s">
        <v>22</v>
      </c>
      <c r="G554" s="30">
        <v>63578.68</v>
      </c>
      <c r="I554" s="60">
        <v>17143.419999999998</v>
      </c>
    </row>
    <row r="555" spans="1:9">
      <c r="A555" s="27">
        <v>0</v>
      </c>
      <c r="B555" s="27">
        <v>0</v>
      </c>
      <c r="C555" s="27">
        <f t="shared" si="31"/>
        <v>0</v>
      </c>
      <c r="D555" s="27">
        <f t="shared" si="32"/>
        <v>0</v>
      </c>
      <c r="E555" s="28" t="s">
        <v>23</v>
      </c>
      <c r="F555" s="29" t="s">
        <v>24</v>
      </c>
      <c r="G555" s="30">
        <v>0</v>
      </c>
      <c r="I555" s="60">
        <v>1289.68</v>
      </c>
    </row>
    <row r="556" spans="1:9">
      <c r="A556" s="27">
        <v>10000</v>
      </c>
      <c r="B556" s="27">
        <v>0</v>
      </c>
      <c r="C556" s="27">
        <f t="shared" si="31"/>
        <v>10000</v>
      </c>
      <c r="D556" s="27">
        <f t="shared" si="32"/>
        <v>1437</v>
      </c>
      <c r="E556" s="28" t="s">
        <v>25</v>
      </c>
      <c r="F556" s="29" t="s">
        <v>26</v>
      </c>
      <c r="G556" s="30">
        <v>670</v>
      </c>
      <c r="I556" s="60">
        <v>8000</v>
      </c>
    </row>
    <row r="557" spans="1:9">
      <c r="A557" s="27">
        <v>1000</v>
      </c>
      <c r="B557" s="27">
        <v>0</v>
      </c>
      <c r="C557" s="27">
        <f t="shared" si="31"/>
        <v>1000</v>
      </c>
      <c r="D557" s="27">
        <f t="shared" si="32"/>
        <v>1513</v>
      </c>
      <c r="E557" s="28" t="s">
        <v>27</v>
      </c>
      <c r="F557" s="29" t="s">
        <v>28</v>
      </c>
      <c r="G557" s="30">
        <f>'[1]หมายเหตุ 1'!D504</f>
        <v>0</v>
      </c>
      <c r="I557" s="3">
        <v>418387.73</v>
      </c>
    </row>
    <row r="558" spans="1:9">
      <c r="A558" s="27">
        <v>16206330</v>
      </c>
      <c r="B558" s="27">
        <v>0</v>
      </c>
      <c r="C558" s="27">
        <f t="shared" si="31"/>
        <v>16206330</v>
      </c>
      <c r="D558" s="27">
        <f t="shared" si="32"/>
        <v>7572064.8899999997</v>
      </c>
      <c r="E558" s="28" t="s">
        <v>29</v>
      </c>
      <c r="F558" s="29" t="s">
        <v>30</v>
      </c>
      <c r="G558" s="30">
        <f>2048906.67</f>
        <v>2048906.67</v>
      </c>
      <c r="I558" s="60">
        <v>16001.84</v>
      </c>
    </row>
    <row r="559" spans="1:9">
      <c r="A559" s="27">
        <v>30120000</v>
      </c>
      <c r="B559" s="27">
        <v>0</v>
      </c>
      <c r="C559" s="27">
        <f t="shared" si="31"/>
        <v>30120000</v>
      </c>
      <c r="D559" s="27">
        <f t="shared" si="32"/>
        <v>17944133</v>
      </c>
      <c r="E559" s="28" t="s">
        <v>31</v>
      </c>
      <c r="F559" s="29" t="s">
        <v>32</v>
      </c>
      <c r="G559" s="30">
        <f>'[1]หมายเหตุ 1'!D495</f>
        <v>0</v>
      </c>
      <c r="I559" s="60">
        <v>142.22</v>
      </c>
    </row>
    <row r="560" spans="1:9">
      <c r="A560" s="27"/>
      <c r="B560" s="27"/>
      <c r="C560" s="27"/>
      <c r="D560" s="27">
        <f t="shared" si="32"/>
        <v>170561</v>
      </c>
      <c r="E560" s="28" t="s">
        <v>33</v>
      </c>
      <c r="F560" s="29"/>
      <c r="G560" s="30"/>
      <c r="I560" s="60">
        <v>2720000</v>
      </c>
    </row>
    <row r="561" spans="1:9">
      <c r="A561" s="27"/>
      <c r="B561" s="27"/>
      <c r="C561" s="27"/>
      <c r="D561" s="27">
        <f t="shared" si="32"/>
        <v>0</v>
      </c>
      <c r="E561" s="28" t="s">
        <v>34</v>
      </c>
      <c r="F561" s="29"/>
      <c r="G561" s="30"/>
      <c r="I561" s="60">
        <v>71241.06</v>
      </c>
    </row>
    <row r="562" spans="1:9">
      <c r="A562" s="27"/>
      <c r="B562" s="27"/>
      <c r="C562" s="27"/>
      <c r="D562" s="27">
        <f t="shared" si="32"/>
        <v>1118.46</v>
      </c>
      <c r="E562" s="28" t="s">
        <v>35</v>
      </c>
      <c r="F562" s="29"/>
      <c r="G562" s="30">
        <v>465.42</v>
      </c>
      <c r="I562" s="3">
        <v>7304</v>
      </c>
    </row>
    <row r="563" spans="1:9">
      <c r="A563" s="27"/>
      <c r="B563" s="27"/>
      <c r="C563" s="27"/>
      <c r="D563" s="27">
        <f t="shared" si="32"/>
        <v>92777.84</v>
      </c>
      <c r="E563" s="28" t="s">
        <v>36</v>
      </c>
      <c r="F563" s="29"/>
      <c r="G563" s="30">
        <v>71241.06</v>
      </c>
      <c r="I563" s="60">
        <v>256008.54</v>
      </c>
    </row>
    <row r="564" spans="1:9">
      <c r="A564" s="27"/>
      <c r="B564" s="27"/>
      <c r="C564" s="27"/>
      <c r="D564" s="27">
        <f t="shared" si="32"/>
        <v>65619.42</v>
      </c>
      <c r="E564" s="28" t="s">
        <v>37</v>
      </c>
      <c r="F564" s="29"/>
      <c r="G564" s="30">
        <v>17143.419999999998</v>
      </c>
      <c r="I564" s="60">
        <v>674560</v>
      </c>
    </row>
    <row r="565" spans="1:9">
      <c r="A565" s="27"/>
      <c r="B565" s="27"/>
      <c r="C565" s="27"/>
      <c r="D565" s="27">
        <f t="shared" si="32"/>
        <v>4984.8200000000006</v>
      </c>
      <c r="E565" s="28" t="s">
        <v>38</v>
      </c>
      <c r="F565" s="29"/>
      <c r="G565" s="30">
        <v>1289.68</v>
      </c>
    </row>
    <row r="566" spans="1:9">
      <c r="A566" s="27"/>
      <c r="B566" s="27"/>
      <c r="C566" s="27"/>
      <c r="D566" s="27">
        <f t="shared" si="32"/>
        <v>2720000</v>
      </c>
      <c r="E566" s="28" t="s">
        <v>39</v>
      </c>
      <c r="F566" s="29"/>
      <c r="G566" s="30">
        <v>2720000</v>
      </c>
      <c r="I566" s="3">
        <f>SUM(I552:I565)</f>
        <v>6411094.1600000001</v>
      </c>
    </row>
    <row r="567" spans="1:9" ht="22.5" customHeight="1">
      <c r="A567" s="27"/>
      <c r="B567" s="27"/>
      <c r="C567" s="27"/>
      <c r="D567" s="27">
        <f t="shared" si="32"/>
        <v>0</v>
      </c>
      <c r="E567" s="28" t="s">
        <v>40</v>
      </c>
      <c r="F567" s="29"/>
      <c r="G567" s="30"/>
    </row>
    <row r="568" spans="1:9" hidden="1">
      <c r="A568" s="27"/>
      <c r="B568" s="27"/>
      <c r="C568" s="27"/>
      <c r="D568" s="27">
        <f t="shared" si="32"/>
        <v>43824</v>
      </c>
      <c r="E568" s="28" t="s">
        <v>41</v>
      </c>
      <c r="F568" s="29"/>
      <c r="G568" s="30">
        <v>7304</v>
      </c>
    </row>
    <row r="569" spans="1:9">
      <c r="A569" s="27"/>
      <c r="B569" s="27"/>
      <c r="C569" s="27"/>
      <c r="D569" s="27">
        <f t="shared" si="32"/>
        <v>1550058.29</v>
      </c>
      <c r="E569" s="28" t="s">
        <v>42</v>
      </c>
      <c r="F569" s="29"/>
      <c r="G569" s="30">
        <v>256008.54</v>
      </c>
      <c r="I569" s="3">
        <v>-6564768.1600000001</v>
      </c>
    </row>
    <row r="570" spans="1:9">
      <c r="A570" s="27"/>
      <c r="B570" s="27"/>
      <c r="C570" s="27"/>
      <c r="D570" s="27">
        <f t="shared" si="32"/>
        <v>849898</v>
      </c>
      <c r="E570" s="28" t="s">
        <v>43</v>
      </c>
      <c r="F570" s="29"/>
      <c r="G570" s="30">
        <f>142400+4874+3200+3200</f>
        <v>153674</v>
      </c>
      <c r="I570" s="3">
        <f>SUM(I566:I569)</f>
        <v>-153674</v>
      </c>
    </row>
    <row r="571" spans="1:9">
      <c r="A571" s="27"/>
      <c r="B571" s="27"/>
      <c r="C571" s="27"/>
      <c r="D571" s="27">
        <f t="shared" si="32"/>
        <v>10340</v>
      </c>
      <c r="E571" s="28" t="s">
        <v>81</v>
      </c>
      <c r="F571" s="29"/>
      <c r="G571" s="30">
        <v>8000</v>
      </c>
    </row>
    <row r="572" spans="1:9">
      <c r="A572" s="27"/>
      <c r="B572" s="27"/>
      <c r="C572" s="27"/>
      <c r="D572" s="27">
        <f t="shared" si="32"/>
        <v>160</v>
      </c>
      <c r="E572" s="28" t="s">
        <v>54</v>
      </c>
      <c r="F572" s="29"/>
      <c r="G572" s="30"/>
    </row>
    <row r="573" spans="1:9">
      <c r="A573" s="27"/>
      <c r="B573" s="27">
        <f>D573</f>
        <v>791500</v>
      </c>
      <c r="C573" s="27">
        <f t="shared" ref="C573:C574" si="33">SUM(A573:B573)</f>
        <v>791500</v>
      </c>
      <c r="D573" s="27">
        <f t="shared" si="32"/>
        <v>791500</v>
      </c>
      <c r="E573" s="28" t="s">
        <v>84</v>
      </c>
      <c r="F573" s="29"/>
      <c r="G573" s="30">
        <v>12500</v>
      </c>
    </row>
    <row r="574" spans="1:9">
      <c r="A574" s="27"/>
      <c r="B574" s="27"/>
      <c r="C574" s="27">
        <f t="shared" si="33"/>
        <v>0</v>
      </c>
      <c r="D574" s="27">
        <f t="shared" si="32"/>
        <v>799.37</v>
      </c>
      <c r="E574" s="28" t="s">
        <v>87</v>
      </c>
      <c r="F574" s="29"/>
      <c r="G574" s="30">
        <v>142.22</v>
      </c>
    </row>
    <row r="575" spans="1:9">
      <c r="A575" s="31"/>
      <c r="B575" s="31"/>
      <c r="C575" s="31"/>
      <c r="D575" s="27">
        <f t="shared" si="32"/>
        <v>16001.84</v>
      </c>
      <c r="E575" s="32" t="s">
        <v>66</v>
      </c>
      <c r="F575" s="33"/>
      <c r="G575" s="34">
        <v>16001.84</v>
      </c>
      <c r="I575" s="3">
        <f>G552+G553+G554+G556+G558+G573</f>
        <v>2220550.25</v>
      </c>
    </row>
    <row r="576" spans="1:9">
      <c r="A576" s="31"/>
      <c r="B576" s="31"/>
      <c r="C576" s="31"/>
      <c r="D576" s="27">
        <f t="shared" si="32"/>
        <v>418387.73</v>
      </c>
      <c r="E576" s="32" t="s">
        <v>64</v>
      </c>
      <c r="F576" s="33"/>
      <c r="G576" s="34">
        <v>418387.73</v>
      </c>
    </row>
    <row r="577" spans="1:7">
      <c r="A577" s="61"/>
      <c r="B577" s="61"/>
      <c r="C577" s="61"/>
      <c r="D577" s="27">
        <f t="shared" si="32"/>
        <v>674560</v>
      </c>
      <c r="E577" s="17" t="s">
        <v>89</v>
      </c>
      <c r="F577" s="12"/>
      <c r="G577" s="62">
        <v>674560</v>
      </c>
    </row>
    <row r="578" spans="1:7">
      <c r="A578" s="61"/>
      <c r="B578" s="61"/>
      <c r="C578" s="61"/>
      <c r="D578" s="61"/>
      <c r="E578" s="17"/>
      <c r="F578" s="12"/>
      <c r="G578" s="62"/>
    </row>
    <row r="579" spans="1:7" ht="24" thickBot="1">
      <c r="A579" s="35">
        <f>SUM(A552:A576)</f>
        <v>47120000</v>
      </c>
      <c r="B579" s="35">
        <f t="shared" ref="B579:C579" si="34">SUM(B552:B576)</f>
        <v>791500</v>
      </c>
      <c r="C579" s="35">
        <f t="shared" si="34"/>
        <v>47911500</v>
      </c>
      <c r="D579" s="35">
        <f>SUM(D552:D577)</f>
        <v>33200931.770000003</v>
      </c>
      <c r="E579" s="36" t="s">
        <v>44</v>
      </c>
      <c r="F579" s="37"/>
      <c r="G579" s="38">
        <f>SUM(G552:G577)</f>
        <v>6564768.1600000001</v>
      </c>
    </row>
    <row r="580" spans="1:7" ht="24" thickTop="1">
      <c r="A580" s="39"/>
      <c r="B580" s="39"/>
      <c r="C580" s="39"/>
      <c r="D580" s="39"/>
      <c r="E580" s="40"/>
      <c r="F580" s="41"/>
      <c r="G580" s="42"/>
    </row>
    <row r="581" spans="1:7">
      <c r="A581" s="39"/>
      <c r="B581" s="39"/>
      <c r="C581" s="39"/>
      <c r="D581" s="39"/>
      <c r="E581" s="40"/>
      <c r="F581" s="41"/>
      <c r="G581" s="42"/>
    </row>
    <row r="582" spans="1:7">
      <c r="A582" s="39"/>
      <c r="B582" s="39"/>
      <c r="C582" s="39"/>
      <c r="D582" s="39"/>
      <c r="E582" s="40"/>
      <c r="F582" s="41"/>
      <c r="G582" s="42"/>
    </row>
    <row r="583" spans="1:7">
      <c r="A583" s="39"/>
      <c r="B583" s="39"/>
      <c r="C583" s="39"/>
      <c r="D583" s="39"/>
      <c r="E583" s="40"/>
      <c r="F583" s="41"/>
      <c r="G583" s="42"/>
    </row>
    <row r="584" spans="1:7">
      <c r="A584" s="39"/>
      <c r="B584" s="39"/>
      <c r="C584" s="39"/>
      <c r="D584" s="39"/>
      <c r="E584" s="40"/>
      <c r="F584" s="41"/>
      <c r="G584" s="42"/>
    </row>
    <row r="585" spans="1:7">
      <c r="A585" s="39"/>
      <c r="B585" s="39"/>
      <c r="C585" s="39"/>
      <c r="D585" s="39"/>
      <c r="E585" s="40"/>
      <c r="F585" s="41"/>
      <c r="G585" s="42"/>
    </row>
    <row r="586" spans="1:7">
      <c r="A586" s="39"/>
      <c r="B586" s="39"/>
      <c r="C586" s="39"/>
      <c r="D586" s="39"/>
      <c r="E586" s="40"/>
      <c r="F586" s="41"/>
      <c r="G586" s="42"/>
    </row>
    <row r="587" spans="1:7">
      <c r="A587" s="39"/>
      <c r="B587" s="39"/>
      <c r="C587" s="39"/>
      <c r="D587" s="39"/>
      <c r="E587" s="40"/>
      <c r="F587" s="41"/>
      <c r="G587" s="42"/>
    </row>
    <row r="588" spans="1:7">
      <c r="A588" s="39"/>
      <c r="B588" s="39"/>
      <c r="C588" s="39"/>
      <c r="D588" s="39"/>
      <c r="E588" s="40"/>
      <c r="F588" s="41"/>
      <c r="G588" s="42"/>
    </row>
    <row r="589" spans="1:7">
      <c r="A589" s="39"/>
      <c r="B589" s="39"/>
      <c r="C589" s="39"/>
      <c r="D589" s="39"/>
      <c r="E589" s="40"/>
      <c r="F589" s="41"/>
      <c r="G589" s="42"/>
    </row>
    <row r="590" spans="1:7">
      <c r="A590" s="39"/>
      <c r="B590" s="39"/>
      <c r="C590" s="39"/>
      <c r="D590" s="39"/>
      <c r="E590" s="40"/>
      <c r="F590" s="41"/>
      <c r="G590" s="42"/>
    </row>
    <row r="591" spans="1:7">
      <c r="A591" s="39"/>
      <c r="B591" s="39"/>
      <c r="C591" s="39"/>
      <c r="D591" s="39"/>
      <c r="E591" s="40"/>
      <c r="F591" s="41"/>
      <c r="G591" s="42"/>
    </row>
    <row r="592" spans="1:7">
      <c r="A592" s="39"/>
      <c r="B592" s="39"/>
      <c r="C592" s="39"/>
      <c r="D592" s="39"/>
      <c r="E592" s="40"/>
      <c r="F592" s="41"/>
      <c r="G592" s="42"/>
    </row>
    <row r="593" spans="1:7">
      <c r="A593" s="39"/>
      <c r="B593" s="39"/>
      <c r="C593" s="39"/>
      <c r="D593" s="39"/>
      <c r="E593" s="40"/>
      <c r="F593" s="41"/>
      <c r="G593" s="42"/>
    </row>
    <row r="594" spans="1:7">
      <c r="A594" s="39"/>
      <c r="B594" s="39"/>
      <c r="C594" s="39"/>
      <c r="D594" s="39"/>
      <c r="E594" s="40"/>
      <c r="F594" s="41"/>
      <c r="G594" s="42"/>
    </row>
    <row r="595" spans="1:7">
      <c r="A595" s="39"/>
      <c r="B595" s="39"/>
      <c r="C595" s="39"/>
      <c r="D595" s="39"/>
      <c r="E595" s="40"/>
      <c r="F595" s="41"/>
      <c r="G595" s="42"/>
    </row>
    <row r="596" spans="1:7">
      <c r="A596" s="39"/>
      <c r="B596" s="39"/>
      <c r="C596" s="39"/>
      <c r="D596" s="39"/>
      <c r="E596" s="40"/>
      <c r="F596" s="41"/>
      <c r="G596" s="42"/>
    </row>
    <row r="597" spans="1:7">
      <c r="A597" s="39"/>
      <c r="B597" s="39"/>
      <c r="C597" s="39"/>
      <c r="D597" s="39"/>
      <c r="E597" s="40"/>
      <c r="F597" s="41"/>
      <c r="G597" s="42"/>
    </row>
    <row r="598" spans="1:7">
      <c r="A598" s="39"/>
      <c r="B598" s="39"/>
      <c r="C598" s="39"/>
      <c r="D598" s="39"/>
      <c r="E598" s="40"/>
      <c r="F598" s="41"/>
      <c r="G598" s="42"/>
    </row>
    <row r="599" spans="1:7">
      <c r="A599" s="39"/>
      <c r="B599" s="39"/>
      <c r="C599" s="39"/>
      <c r="D599" s="39"/>
      <c r="E599" s="40"/>
      <c r="F599" s="41"/>
      <c r="G599" s="42"/>
    </row>
    <row r="600" spans="1:7">
      <c r="A600" s="39"/>
      <c r="B600" s="39"/>
      <c r="C600" s="39"/>
      <c r="D600" s="39"/>
      <c r="E600" s="40"/>
      <c r="F600" s="41"/>
      <c r="G600" s="42"/>
    </row>
    <row r="601" spans="1:7">
      <c r="A601" s="39"/>
      <c r="B601" s="39"/>
      <c r="C601" s="39"/>
      <c r="D601" s="39"/>
      <c r="E601" s="40"/>
      <c r="F601" s="41"/>
      <c r="G601" s="42"/>
    </row>
    <row r="602" spans="1:7">
      <c r="A602" s="39"/>
      <c r="B602" s="39"/>
      <c r="C602" s="39"/>
      <c r="D602" s="39"/>
      <c r="E602" s="40"/>
      <c r="F602" s="41"/>
      <c r="G602" s="42"/>
    </row>
    <row r="603" spans="1:7">
      <c r="A603" s="39"/>
      <c r="B603" s="39"/>
      <c r="C603" s="39"/>
      <c r="D603" s="39"/>
      <c r="E603" s="40"/>
      <c r="F603" s="41"/>
      <c r="G603" s="42"/>
    </row>
    <row r="604" spans="1:7">
      <c r="A604" s="39"/>
      <c r="B604" s="39"/>
      <c r="C604" s="39"/>
      <c r="D604" s="39"/>
      <c r="E604" s="40"/>
      <c r="F604" s="41"/>
      <c r="G604" s="42"/>
    </row>
    <row r="605" spans="1:7">
      <c r="A605" s="39"/>
      <c r="B605" s="39"/>
      <c r="C605" s="39"/>
      <c r="D605" s="39"/>
      <c r="E605" s="40"/>
      <c r="F605" s="41"/>
      <c r="G605" s="42"/>
    </row>
    <row r="606" spans="1:7">
      <c r="A606" s="39"/>
      <c r="B606" s="39"/>
      <c r="C606" s="39"/>
      <c r="D606" s="39"/>
      <c r="E606" s="40"/>
      <c r="F606" s="41"/>
      <c r="G606" s="42"/>
    </row>
    <row r="607" spans="1:7">
      <c r="A607" s="39"/>
      <c r="B607" s="39"/>
      <c r="C607" s="39"/>
      <c r="D607" s="39"/>
      <c r="E607" s="40"/>
      <c r="F607" s="41"/>
      <c r="G607" s="42"/>
    </row>
    <row r="608" spans="1:7">
      <c r="A608" s="39"/>
      <c r="B608" s="39"/>
      <c r="C608" s="39"/>
      <c r="D608" s="39"/>
      <c r="E608" s="40"/>
      <c r="F608" s="41"/>
      <c r="G608" s="42"/>
    </row>
    <row r="609" spans="1:9">
      <c r="A609" s="39"/>
      <c r="B609" s="39"/>
      <c r="C609" s="39"/>
      <c r="D609" s="39"/>
      <c r="E609" s="40"/>
      <c r="F609" s="41"/>
      <c r="G609" s="42"/>
    </row>
    <row r="610" spans="1:9">
      <c r="A610" s="39"/>
      <c r="B610" s="39"/>
      <c r="C610" s="39"/>
      <c r="D610" s="39"/>
      <c r="E610" s="40"/>
      <c r="F610" s="41"/>
      <c r="G610" s="42"/>
    </row>
    <row r="611" spans="1:9">
      <c r="A611" s="39"/>
      <c r="B611" s="39"/>
      <c r="C611" s="39"/>
      <c r="D611" s="39"/>
      <c r="E611" s="40"/>
      <c r="F611" s="41"/>
      <c r="G611" s="42"/>
    </row>
    <row r="612" spans="1:9">
      <c r="A612" s="39"/>
      <c r="B612" s="39"/>
      <c r="C612" s="39"/>
      <c r="D612" s="39"/>
      <c r="E612" s="40"/>
      <c r="F612" s="41"/>
      <c r="G612" s="42"/>
    </row>
    <row r="613" spans="1:9">
      <c r="A613" s="39"/>
      <c r="B613" s="39"/>
      <c r="C613" s="39"/>
      <c r="D613" s="39"/>
      <c r="E613" s="40"/>
      <c r="F613" s="41"/>
      <c r="G613" s="42"/>
    </row>
    <row r="614" spans="1:9">
      <c r="A614" s="39"/>
      <c r="B614" s="39"/>
      <c r="C614" s="39"/>
      <c r="D614" s="39"/>
      <c r="E614" s="40"/>
      <c r="F614" s="41"/>
      <c r="G614" s="42"/>
    </row>
    <row r="615" spans="1:9">
      <c r="A615" s="39"/>
      <c r="B615" s="39"/>
      <c r="C615" s="39"/>
      <c r="D615" s="39"/>
      <c r="E615" s="40"/>
      <c r="F615" s="41"/>
      <c r="G615" s="42"/>
    </row>
    <row r="616" spans="1:9">
      <c r="A616" s="6" t="s">
        <v>3</v>
      </c>
      <c r="B616" s="6"/>
      <c r="C616" s="6"/>
      <c r="D616" s="6"/>
      <c r="E616" s="7"/>
      <c r="F616" s="8"/>
      <c r="G616" s="9"/>
    </row>
    <row r="617" spans="1:9">
      <c r="A617" s="16" t="s">
        <v>4</v>
      </c>
      <c r="B617" s="16" t="s">
        <v>5</v>
      </c>
      <c r="C617" s="16" t="s">
        <v>6</v>
      </c>
      <c r="D617" s="16" t="s">
        <v>7</v>
      </c>
      <c r="E617" s="11" t="s">
        <v>8</v>
      </c>
      <c r="F617" s="12" t="s">
        <v>9</v>
      </c>
      <c r="G617" s="13" t="s">
        <v>10</v>
      </c>
    </row>
    <row r="618" spans="1:9">
      <c r="A618" s="16" t="s">
        <v>11</v>
      </c>
      <c r="B618" s="16" t="s">
        <v>12</v>
      </c>
      <c r="C618" s="16" t="s">
        <v>11</v>
      </c>
      <c r="D618" s="16" t="s">
        <v>11</v>
      </c>
      <c r="E618" s="17"/>
      <c r="F618" s="12"/>
      <c r="G618" s="13" t="s">
        <v>13</v>
      </c>
    </row>
    <row r="619" spans="1:9">
      <c r="A619" s="18"/>
      <c r="B619" s="19" t="s">
        <v>14</v>
      </c>
      <c r="C619" s="18"/>
      <c r="D619" s="18"/>
      <c r="E619" s="20"/>
      <c r="F619" s="21"/>
      <c r="G619" s="22" t="s">
        <v>11</v>
      </c>
    </row>
    <row r="620" spans="1:9">
      <c r="A620" s="23"/>
      <c r="B620" s="23"/>
      <c r="C620" s="23"/>
      <c r="D620" s="23"/>
      <c r="E620" s="24" t="s">
        <v>45</v>
      </c>
      <c r="F620" s="25"/>
      <c r="G620" s="26"/>
      <c r="I620" s="3">
        <v>906704</v>
      </c>
    </row>
    <row r="621" spans="1:9">
      <c r="A621" s="27">
        <f>[1]โอนงบประมาณ!E142</f>
        <v>10948500</v>
      </c>
      <c r="B621" s="27"/>
      <c r="C621" s="27">
        <f>SUM(A621:B621)</f>
        <v>10948500</v>
      </c>
      <c r="D621" s="27">
        <f t="shared" ref="D621:D635" si="35">G621+D512</f>
        <v>4619758</v>
      </c>
      <c r="E621" s="28" t="s">
        <v>46</v>
      </c>
      <c r="F621" s="29" t="s">
        <v>47</v>
      </c>
      <c r="G621" s="30">
        <f>592904+142400</f>
        <v>735304</v>
      </c>
      <c r="I621" s="3">
        <v>636638</v>
      </c>
    </row>
    <row r="622" spans="1:9">
      <c r="A622" s="27">
        <f>[1]โอนงบประมาณ!E143</f>
        <v>2484720</v>
      </c>
      <c r="B622" s="27"/>
      <c r="C622" s="27">
        <f t="shared" ref="C622:C630" si="36">SUM(A622:B622)</f>
        <v>2484720</v>
      </c>
      <c r="D622" s="27">
        <f t="shared" si="35"/>
        <v>1242360</v>
      </c>
      <c r="E622" s="28" t="s">
        <v>48</v>
      </c>
      <c r="F622" s="29" t="s">
        <v>49</v>
      </c>
      <c r="G622" s="30">
        <v>207060</v>
      </c>
      <c r="I622" s="3">
        <v>872804</v>
      </c>
    </row>
    <row r="623" spans="1:9">
      <c r="A623" s="27">
        <f>[1]โอนงบประมาณ!E144</f>
        <v>11317480</v>
      </c>
      <c r="B623" s="27"/>
      <c r="C623" s="27">
        <f t="shared" si="36"/>
        <v>11317480</v>
      </c>
      <c r="D623" s="27">
        <f t="shared" si="35"/>
        <v>5078190</v>
      </c>
      <c r="E623" s="28" t="s">
        <v>50</v>
      </c>
      <c r="F623" s="29" t="s">
        <v>51</v>
      </c>
      <c r="G623" s="30">
        <v>849115</v>
      </c>
      <c r="I623" s="3">
        <v>595304</v>
      </c>
    </row>
    <row r="624" spans="1:9">
      <c r="A624" s="27">
        <f>[1]โอนงบประมาณ!E145</f>
        <v>646800</v>
      </c>
      <c r="B624" s="27"/>
      <c r="C624" s="27">
        <f t="shared" si="36"/>
        <v>646800</v>
      </c>
      <c r="D624" s="27">
        <f t="shared" si="35"/>
        <v>186300</v>
      </c>
      <c r="E624" s="28" t="s">
        <v>52</v>
      </c>
      <c r="F624" s="29" t="s">
        <v>53</v>
      </c>
      <c r="G624" s="30">
        <v>37850</v>
      </c>
      <c r="I624" s="3">
        <v>873004</v>
      </c>
    </row>
    <row r="625" spans="1:9">
      <c r="A625" s="27">
        <f>[1]โอนงบประมาณ!E146</f>
        <v>6312500</v>
      </c>
      <c r="B625" s="27"/>
      <c r="C625" s="27">
        <f t="shared" si="36"/>
        <v>6312500</v>
      </c>
      <c r="D625" s="27">
        <f t="shared" si="35"/>
        <v>2330029.5</v>
      </c>
      <c r="E625" s="28" t="s">
        <v>54</v>
      </c>
      <c r="F625" s="29" t="s">
        <v>55</v>
      </c>
      <c r="G625" s="30">
        <f>329307.5+4874+3200+3200</f>
        <v>340581.5</v>
      </c>
      <c r="I625" s="3">
        <v>735304</v>
      </c>
    </row>
    <row r="626" spans="1:9">
      <c r="A626" s="27">
        <f>[1]โอนงบประมาณ!E147</f>
        <v>2210000</v>
      </c>
      <c r="B626" s="27"/>
      <c r="C626" s="27">
        <f t="shared" si="36"/>
        <v>2210000</v>
      </c>
      <c r="D626" s="27">
        <f t="shared" si="35"/>
        <v>148298.74</v>
      </c>
      <c r="E626" s="28" t="s">
        <v>56</v>
      </c>
      <c r="F626" s="29" t="s">
        <v>57</v>
      </c>
      <c r="G626" s="30">
        <v>41630.1</v>
      </c>
      <c r="I626" s="3">
        <v>881004</v>
      </c>
    </row>
    <row r="627" spans="1:9">
      <c r="A627" s="27">
        <f>[1]โอนงบประมาณ!E148</f>
        <v>314000</v>
      </c>
      <c r="B627" s="27"/>
      <c r="C627" s="27">
        <f t="shared" si="36"/>
        <v>314000</v>
      </c>
      <c r="D627" s="27">
        <f t="shared" si="35"/>
        <v>90483.96</v>
      </c>
      <c r="E627" s="28" t="s">
        <v>58</v>
      </c>
      <c r="F627" s="29" t="s">
        <v>59</v>
      </c>
      <c r="G627" s="30">
        <v>4838.33</v>
      </c>
    </row>
    <row r="628" spans="1:9">
      <c r="A628" s="27">
        <f>[1]โอนงบประมาณ!E149</f>
        <v>96500</v>
      </c>
      <c r="B628" s="27"/>
      <c r="C628" s="27">
        <f t="shared" si="36"/>
        <v>96500</v>
      </c>
      <c r="D628" s="27">
        <f t="shared" si="35"/>
        <v>58300</v>
      </c>
      <c r="E628" s="28" t="s">
        <v>60</v>
      </c>
      <c r="F628" s="29" t="s">
        <v>61</v>
      </c>
      <c r="G628" s="30">
        <v>8300</v>
      </c>
      <c r="I628" s="3">
        <f>SUM(I620:I627)</f>
        <v>5500762</v>
      </c>
    </row>
    <row r="629" spans="1:9">
      <c r="A629" s="27">
        <f>[1]โอนงบประมาณ!E150</f>
        <v>10097112.27</v>
      </c>
      <c r="B629" s="27">
        <v>779000</v>
      </c>
      <c r="C629" s="27">
        <f t="shared" si="36"/>
        <v>10876112.27</v>
      </c>
      <c r="D629" s="27">
        <f t="shared" si="35"/>
        <v>957000</v>
      </c>
      <c r="E629" s="28" t="s">
        <v>62</v>
      </c>
      <c r="F629" s="29" t="s">
        <v>63</v>
      </c>
      <c r="G629" s="30">
        <f>4576000-4398000</f>
        <v>178000</v>
      </c>
    </row>
    <row r="630" spans="1:9">
      <c r="A630" s="27">
        <f>[1]โอนงบประมาณ!E151</f>
        <v>2692387.73</v>
      </c>
      <c r="B630" s="27"/>
      <c r="C630" s="27">
        <f t="shared" si="36"/>
        <v>2692387.73</v>
      </c>
      <c r="D630" s="27">
        <f t="shared" si="35"/>
        <v>1756775.46</v>
      </c>
      <c r="E630" s="28" t="s">
        <v>64</v>
      </c>
      <c r="F630" s="29" t="s">
        <v>65</v>
      </c>
      <c r="G630" s="30">
        <v>836775.46</v>
      </c>
    </row>
    <row r="631" spans="1:9">
      <c r="A631" s="27">
        <f>[1]โอนงบประมาณ!E152</f>
        <v>0</v>
      </c>
      <c r="B631" s="27"/>
      <c r="C631" s="27"/>
      <c r="D631" s="27">
        <f t="shared" si="35"/>
        <v>0</v>
      </c>
      <c r="E631" s="28" t="s">
        <v>66</v>
      </c>
      <c r="F631" s="29" t="s">
        <v>67</v>
      </c>
      <c r="G631" s="30">
        <v>0</v>
      </c>
    </row>
    <row r="632" spans="1:9">
      <c r="A632" s="27"/>
      <c r="B632" s="27"/>
      <c r="C632" s="27"/>
      <c r="D632" s="27">
        <f t="shared" si="35"/>
        <v>1064078</v>
      </c>
      <c r="E632" s="28" t="s">
        <v>43</v>
      </c>
      <c r="F632" s="29" t="s">
        <v>68</v>
      </c>
      <c r="G632" s="30">
        <v>213174</v>
      </c>
    </row>
    <row r="633" spans="1:9">
      <c r="A633" s="27"/>
      <c r="B633" s="27"/>
      <c r="C633" s="27"/>
      <c r="D633" s="27">
        <f t="shared" si="35"/>
        <v>8255178.5999999996</v>
      </c>
      <c r="E633" s="28" t="s">
        <v>69</v>
      </c>
      <c r="F633" s="29" t="s">
        <v>70</v>
      </c>
      <c r="G633" s="30">
        <f>2720000+4398000</f>
        <v>7118000</v>
      </c>
      <c r="I633" s="3">
        <v>2044.43</v>
      </c>
    </row>
    <row r="634" spans="1:9">
      <c r="A634" s="27"/>
      <c r="B634" s="27"/>
      <c r="C634" s="27"/>
      <c r="D634" s="27">
        <f t="shared" si="35"/>
        <v>1929816.3199999998</v>
      </c>
      <c r="E634" s="28" t="s">
        <v>71</v>
      </c>
      <c r="F634" s="29" t="s">
        <v>72</v>
      </c>
      <c r="G634" s="30">
        <f>2044.43+27658+8000+7304+256008.54</f>
        <v>301014.97000000003</v>
      </c>
      <c r="I634" s="3">
        <v>27658</v>
      </c>
    </row>
    <row r="635" spans="1:9">
      <c r="A635" s="27"/>
      <c r="B635" s="27"/>
      <c r="C635" s="27"/>
      <c r="D635" s="27">
        <f t="shared" si="35"/>
        <v>0</v>
      </c>
      <c r="E635" s="28" t="s">
        <v>74</v>
      </c>
      <c r="F635" s="29"/>
      <c r="G635" s="30"/>
      <c r="I635" s="3">
        <v>8000</v>
      </c>
    </row>
    <row r="636" spans="1:9">
      <c r="A636" s="27"/>
      <c r="B636" s="27"/>
      <c r="C636" s="27"/>
      <c r="D636" s="27"/>
      <c r="E636" s="28"/>
      <c r="F636" s="29"/>
      <c r="G636" s="30"/>
      <c r="I636" s="3">
        <v>7304</v>
      </c>
    </row>
    <row r="637" spans="1:9">
      <c r="A637" s="27"/>
      <c r="B637" s="27"/>
      <c r="C637" s="27"/>
      <c r="D637" s="27"/>
      <c r="E637" s="28"/>
      <c r="F637" s="29"/>
      <c r="G637" s="30"/>
      <c r="I637" s="3">
        <v>256008.54</v>
      </c>
    </row>
    <row r="638" spans="1:9">
      <c r="A638" s="31"/>
      <c r="B638" s="31"/>
      <c r="C638" s="31"/>
      <c r="D638" s="31"/>
      <c r="E638" s="28"/>
      <c r="F638" s="33"/>
      <c r="G638" s="34"/>
      <c r="I638" s="3">
        <f>SUM(I633:I637)</f>
        <v>301014.97000000003</v>
      </c>
    </row>
    <row r="639" spans="1:9">
      <c r="A639" s="43">
        <f>SUM(A621:A638)</f>
        <v>47119999.999999993</v>
      </c>
      <c r="B639" s="43">
        <f t="shared" ref="B639:C639" si="37">SUM(B621:B638)</f>
        <v>779000</v>
      </c>
      <c r="C639" s="43">
        <f t="shared" si="37"/>
        <v>47898999.999999993</v>
      </c>
      <c r="D639" s="43">
        <f>SUM(D621:D638)</f>
        <v>27716568.579999998</v>
      </c>
      <c r="E639" s="44" t="s">
        <v>75</v>
      </c>
      <c r="F639" s="45"/>
      <c r="G639" s="46">
        <f>SUM(G621:G638)</f>
        <v>10871643.360000001</v>
      </c>
    </row>
    <row r="640" spans="1:9">
      <c r="A640" s="15"/>
      <c r="B640" s="15"/>
      <c r="C640" s="15"/>
      <c r="D640" s="23">
        <f>D579-D639</f>
        <v>5484363.1900000051</v>
      </c>
      <c r="E640" s="47" t="s">
        <v>76</v>
      </c>
      <c r="F640" s="48"/>
      <c r="G640" s="26"/>
    </row>
    <row r="641" spans="1:9">
      <c r="A641" s="15"/>
      <c r="B641" s="15"/>
      <c r="C641" s="15"/>
      <c r="D641" s="27"/>
      <c r="E641" s="47" t="s">
        <v>77</v>
      </c>
      <c r="F641" s="48"/>
      <c r="G641" s="30"/>
    </row>
    <row r="642" spans="1:9">
      <c r="A642" s="15"/>
      <c r="B642" s="15"/>
      <c r="C642" s="15"/>
      <c r="D642" s="31"/>
      <c r="E642" s="47" t="s">
        <v>78</v>
      </c>
      <c r="F642" s="48"/>
      <c r="G642" s="34">
        <f>G579-G639</f>
        <v>-4306875.2000000011</v>
      </c>
      <c r="I642" s="3">
        <v>28582285.440000001</v>
      </c>
    </row>
    <row r="643" spans="1:9" ht="24" thickBot="1">
      <c r="A643" s="15"/>
      <c r="B643" s="15"/>
      <c r="C643" s="15"/>
      <c r="D643" s="35">
        <f>D550+D640</f>
        <v>28582285.440000005</v>
      </c>
      <c r="E643" s="47" t="s">
        <v>79</v>
      </c>
      <c r="F643" s="48"/>
      <c r="G643" s="38">
        <f>G550+G642</f>
        <v>28582285.439999998</v>
      </c>
      <c r="I643" s="3">
        <f>-G643</f>
        <v>-28582285.439999998</v>
      </c>
    </row>
    <row r="644" spans="1:9" ht="24" thickTop="1">
      <c r="I644" s="3">
        <f>SUM(I642:I643)</f>
        <v>0</v>
      </c>
    </row>
    <row r="646" spans="1:9">
      <c r="A646" s="51"/>
      <c r="B646" s="51"/>
      <c r="C646" s="51"/>
      <c r="D646" s="51"/>
      <c r="E646" s="52"/>
      <c r="F646" s="53"/>
      <c r="G646" s="51"/>
    </row>
    <row r="647" spans="1:9">
      <c r="A647" s="51"/>
      <c r="B647" s="51"/>
      <c r="C647" s="51"/>
      <c r="D647" s="51"/>
      <c r="E647" s="52"/>
      <c r="F647" s="53"/>
      <c r="G647" s="51"/>
    </row>
    <row r="648" spans="1:9">
      <c r="A648" s="51"/>
      <c r="B648" s="51"/>
      <c r="C648" s="51"/>
      <c r="D648" s="51"/>
      <c r="E648" s="52"/>
      <c r="F648" s="53"/>
      <c r="G648" s="54"/>
    </row>
    <row r="649" spans="1:9">
      <c r="A649" s="56"/>
      <c r="B649" s="56"/>
      <c r="C649" s="56"/>
      <c r="D649" s="56"/>
      <c r="E649" s="57"/>
      <c r="F649" s="58"/>
      <c r="G649" s="56"/>
    </row>
    <row r="652" spans="1:9">
      <c r="A652" s="1" t="s">
        <v>0</v>
      </c>
      <c r="B652" s="1"/>
      <c r="C652" s="1"/>
      <c r="D652" s="1"/>
      <c r="E652" s="1"/>
      <c r="F652" s="1"/>
      <c r="G652" s="1"/>
    </row>
    <row r="653" spans="1:9">
      <c r="A653" s="1" t="s">
        <v>1</v>
      </c>
      <c r="B653" s="1"/>
      <c r="C653" s="1"/>
      <c r="D653" s="1"/>
      <c r="E653" s="1"/>
      <c r="F653" s="1"/>
      <c r="G653" s="1"/>
    </row>
    <row r="654" spans="1:9">
      <c r="A654" s="4" t="s">
        <v>90</v>
      </c>
      <c r="B654" s="4"/>
      <c r="C654" s="4"/>
      <c r="D654" s="4"/>
      <c r="E654" s="4"/>
      <c r="F654" s="4"/>
      <c r="G654" s="4"/>
    </row>
    <row r="655" spans="1:9">
      <c r="A655" s="5" t="s">
        <v>3</v>
      </c>
      <c r="B655" s="6"/>
      <c r="C655" s="6"/>
      <c r="D655" s="6"/>
      <c r="E655" s="7"/>
      <c r="F655" s="8"/>
      <c r="G655" s="9"/>
    </row>
    <row r="656" spans="1:9">
      <c r="A656" s="10" t="s">
        <v>4</v>
      </c>
      <c r="B656" s="10" t="s">
        <v>5</v>
      </c>
      <c r="C656" s="10" t="s">
        <v>6</v>
      </c>
      <c r="D656" s="10" t="s">
        <v>7</v>
      </c>
      <c r="E656" s="11" t="s">
        <v>8</v>
      </c>
      <c r="F656" s="12" t="s">
        <v>9</v>
      </c>
      <c r="G656" s="13" t="s">
        <v>10</v>
      </c>
    </row>
    <row r="657" spans="1:7">
      <c r="A657" s="16" t="s">
        <v>11</v>
      </c>
      <c r="B657" s="16" t="s">
        <v>12</v>
      </c>
      <c r="C657" s="16" t="s">
        <v>11</v>
      </c>
      <c r="D657" s="16" t="s">
        <v>11</v>
      </c>
      <c r="E657" s="17"/>
      <c r="F657" s="12"/>
      <c r="G657" s="13" t="s">
        <v>13</v>
      </c>
    </row>
    <row r="658" spans="1:7">
      <c r="A658" s="18"/>
      <c r="B658" s="19" t="s">
        <v>14</v>
      </c>
      <c r="C658" s="18"/>
      <c r="D658" s="18"/>
      <c r="E658" s="20"/>
      <c r="F658" s="21"/>
      <c r="G658" s="22" t="s">
        <v>11</v>
      </c>
    </row>
    <row r="659" spans="1:7">
      <c r="A659" s="23"/>
      <c r="B659" s="23"/>
      <c r="C659" s="23"/>
      <c r="D659" s="23">
        <v>23097922.25</v>
      </c>
      <c r="E659" s="24" t="s">
        <v>15</v>
      </c>
      <c r="F659" s="25"/>
      <c r="G659" s="26">
        <f>G643</f>
        <v>28582285.439999998</v>
      </c>
    </row>
    <row r="660" spans="1:7">
      <c r="A660" s="27"/>
      <c r="B660" s="27"/>
      <c r="C660" s="27"/>
      <c r="D660" s="27"/>
      <c r="E660" s="28" t="s">
        <v>16</v>
      </c>
      <c r="F660" s="29"/>
      <c r="G660" s="30"/>
    </row>
    <row r="661" spans="1:7">
      <c r="A661" s="27">
        <v>245120</v>
      </c>
      <c r="B661" s="27">
        <v>0</v>
      </c>
      <c r="C661" s="27">
        <f>SUM(A661:B661)</f>
        <v>245120</v>
      </c>
      <c r="D661" s="27">
        <f>G661+D552</f>
        <v>89517.49</v>
      </c>
      <c r="E661" s="28" t="s">
        <v>17</v>
      </c>
      <c r="F661" s="29" t="s">
        <v>18</v>
      </c>
      <c r="G661" s="30">
        <v>5549.38</v>
      </c>
    </row>
    <row r="662" spans="1:7">
      <c r="A662" s="27">
        <v>404550</v>
      </c>
      <c r="B662" s="27">
        <v>0</v>
      </c>
      <c r="C662" s="27">
        <f t="shared" ref="C662:C668" si="38">SUM(A662:B662)</f>
        <v>404550</v>
      </c>
      <c r="D662" s="27">
        <f t="shared" ref="D662:D683" si="39">G662+D553</f>
        <v>120920</v>
      </c>
      <c r="E662" s="28" t="s">
        <v>19</v>
      </c>
      <c r="F662" s="29" t="s">
        <v>20</v>
      </c>
      <c r="G662" s="30">
        <v>12900</v>
      </c>
    </row>
    <row r="663" spans="1:7">
      <c r="A663" s="27">
        <v>133000</v>
      </c>
      <c r="B663" s="27">
        <v>0</v>
      </c>
      <c r="C663" s="27">
        <f t="shared" si="38"/>
        <v>133000</v>
      </c>
      <c r="D663" s="27">
        <f t="shared" si="39"/>
        <v>100652.77</v>
      </c>
      <c r="E663" s="28" t="s">
        <v>21</v>
      </c>
      <c r="F663" s="29" t="s">
        <v>22</v>
      </c>
      <c r="G663" s="30">
        <v>21447.77</v>
      </c>
    </row>
    <row r="664" spans="1:7">
      <c r="A664" s="27">
        <v>0</v>
      </c>
      <c r="B664" s="27">
        <v>0</v>
      </c>
      <c r="C664" s="27">
        <f t="shared" si="38"/>
        <v>0</v>
      </c>
      <c r="D664" s="27">
        <f t="shared" si="39"/>
        <v>0</v>
      </c>
      <c r="E664" s="28" t="s">
        <v>23</v>
      </c>
      <c r="F664" s="29" t="s">
        <v>24</v>
      </c>
      <c r="G664" s="30">
        <v>0</v>
      </c>
    </row>
    <row r="665" spans="1:7">
      <c r="A665" s="27">
        <v>10000</v>
      </c>
      <c r="B665" s="27">
        <v>0</v>
      </c>
      <c r="C665" s="27">
        <f t="shared" si="38"/>
        <v>10000</v>
      </c>
      <c r="D665" s="27">
        <f t="shared" si="39"/>
        <v>1557</v>
      </c>
      <c r="E665" s="28" t="s">
        <v>25</v>
      </c>
      <c r="F665" s="29" t="s">
        <v>26</v>
      </c>
      <c r="G665" s="30">
        <v>120</v>
      </c>
    </row>
    <row r="666" spans="1:7">
      <c r="A666" s="27">
        <v>1000</v>
      </c>
      <c r="B666" s="27">
        <v>0</v>
      </c>
      <c r="C666" s="27">
        <f t="shared" si="38"/>
        <v>1000</v>
      </c>
      <c r="D666" s="27">
        <f t="shared" si="39"/>
        <v>1513</v>
      </c>
      <c r="E666" s="28" t="s">
        <v>27</v>
      </c>
      <c r="F666" s="29" t="s">
        <v>28</v>
      </c>
      <c r="G666" s="30">
        <v>0</v>
      </c>
    </row>
    <row r="667" spans="1:7">
      <c r="A667" s="27">
        <v>16206330</v>
      </c>
      <c r="B667" s="27">
        <v>0</v>
      </c>
      <c r="C667" s="27">
        <f t="shared" si="38"/>
        <v>16206330</v>
      </c>
      <c r="D667" s="27">
        <f t="shared" si="39"/>
        <v>8322594.0999999996</v>
      </c>
      <c r="E667" s="28" t="s">
        <v>29</v>
      </c>
      <c r="F667" s="29" t="s">
        <v>30</v>
      </c>
      <c r="G667" s="30">
        <v>750529.21</v>
      </c>
    </row>
    <row r="668" spans="1:7">
      <c r="A668" s="27">
        <v>30120000</v>
      </c>
      <c r="B668" s="27">
        <v>0</v>
      </c>
      <c r="C668" s="27">
        <f t="shared" si="38"/>
        <v>30120000</v>
      </c>
      <c r="D668" s="27">
        <f t="shared" si="39"/>
        <v>21748315</v>
      </c>
      <c r="E668" s="28" t="s">
        <v>31</v>
      </c>
      <c r="F668" s="29" t="s">
        <v>32</v>
      </c>
      <c r="G668" s="30">
        <v>3804182</v>
      </c>
    </row>
    <row r="669" spans="1:7">
      <c r="A669" s="27"/>
      <c r="B669" s="27"/>
      <c r="C669" s="27"/>
      <c r="D669" s="27">
        <f t="shared" si="39"/>
        <v>445141</v>
      </c>
      <c r="E669" s="28" t="s">
        <v>33</v>
      </c>
      <c r="F669" s="29"/>
      <c r="G669" s="30">
        <v>274580</v>
      </c>
    </row>
    <row r="670" spans="1:7">
      <c r="A670" s="27"/>
      <c r="B670" s="27"/>
      <c r="C670" s="27"/>
      <c r="D670" s="27">
        <f t="shared" si="39"/>
        <v>0</v>
      </c>
      <c r="E670" s="28" t="s">
        <v>34</v>
      </c>
      <c r="F670" s="29"/>
      <c r="G670" s="30">
        <v>0</v>
      </c>
    </row>
    <row r="671" spans="1:7">
      <c r="A671" s="27"/>
      <c r="B671" s="27"/>
      <c r="C671" s="27"/>
      <c r="D671" s="27">
        <f t="shared" si="39"/>
        <v>1282.3200000000002</v>
      </c>
      <c r="E671" s="28" t="s">
        <v>35</v>
      </c>
      <c r="F671" s="29"/>
      <c r="G671" s="30">
        <v>163.86</v>
      </c>
    </row>
    <row r="672" spans="1:7">
      <c r="A672" s="27"/>
      <c r="B672" s="27"/>
      <c r="C672" s="27"/>
      <c r="D672" s="27">
        <f t="shared" si="39"/>
        <v>110399.4</v>
      </c>
      <c r="E672" s="28" t="s">
        <v>36</v>
      </c>
      <c r="F672" s="29"/>
      <c r="G672" s="30">
        <v>17621.560000000001</v>
      </c>
    </row>
    <row r="673" spans="1:7">
      <c r="A673" s="27"/>
      <c r="B673" s="27"/>
      <c r="C673" s="27"/>
      <c r="D673" s="27">
        <f t="shared" si="39"/>
        <v>67019.42</v>
      </c>
      <c r="E673" s="28" t="s">
        <v>37</v>
      </c>
      <c r="F673" s="29"/>
      <c r="G673" s="30">
        <v>1400</v>
      </c>
    </row>
    <row r="674" spans="1:7">
      <c r="A674" s="27"/>
      <c r="B674" s="27"/>
      <c r="C674" s="27"/>
      <c r="D674" s="27">
        <f t="shared" si="39"/>
        <v>5458.5800000000008</v>
      </c>
      <c r="E674" s="28" t="s">
        <v>38</v>
      </c>
      <c r="F674" s="29"/>
      <c r="G674" s="30">
        <v>473.76</v>
      </c>
    </row>
    <row r="675" spans="1:7">
      <c r="A675" s="27"/>
      <c r="B675" s="27"/>
      <c r="C675" s="27"/>
      <c r="D675" s="27">
        <f t="shared" si="39"/>
        <v>2720000</v>
      </c>
      <c r="E675" s="28" t="s">
        <v>39</v>
      </c>
      <c r="F675" s="29"/>
      <c r="G675" s="30">
        <v>0</v>
      </c>
    </row>
    <row r="676" spans="1:7">
      <c r="A676" s="27"/>
      <c r="B676" s="27"/>
      <c r="C676" s="27"/>
      <c r="D676" s="27">
        <f t="shared" si="39"/>
        <v>0</v>
      </c>
      <c r="E676" s="28" t="s">
        <v>40</v>
      </c>
      <c r="F676" s="29"/>
      <c r="G676" s="30">
        <v>0</v>
      </c>
    </row>
    <row r="677" spans="1:7">
      <c r="A677" s="27"/>
      <c r="B677" s="27"/>
      <c r="C677" s="27"/>
      <c r="D677" s="27">
        <f t="shared" si="39"/>
        <v>51128</v>
      </c>
      <c r="E677" s="28" t="s">
        <v>41</v>
      </c>
      <c r="F677" s="29"/>
      <c r="G677" s="30">
        <v>7304</v>
      </c>
    </row>
    <row r="678" spans="1:7">
      <c r="A678" s="27"/>
      <c r="B678" s="27"/>
      <c r="C678" s="27"/>
      <c r="D678" s="27">
        <f t="shared" si="39"/>
        <v>1766396.04</v>
      </c>
      <c r="E678" s="28" t="s">
        <v>42</v>
      </c>
      <c r="F678" s="29"/>
      <c r="G678" s="30">
        <v>216337.75</v>
      </c>
    </row>
    <row r="679" spans="1:7">
      <c r="A679" s="27"/>
      <c r="B679" s="27"/>
      <c r="C679" s="27"/>
      <c r="D679" s="27">
        <f t="shared" si="39"/>
        <v>1158898</v>
      </c>
      <c r="E679" s="28" t="s">
        <v>43</v>
      </c>
      <c r="F679" s="29"/>
      <c r="G679" s="30">
        <f>144800+19200+1800+143200</f>
        <v>309000</v>
      </c>
    </row>
    <row r="680" spans="1:7">
      <c r="A680" s="27"/>
      <c r="B680" s="27"/>
      <c r="C680" s="27"/>
      <c r="D680" s="27">
        <f t="shared" si="39"/>
        <v>10340</v>
      </c>
      <c r="E680" s="28" t="s">
        <v>81</v>
      </c>
      <c r="F680" s="29"/>
      <c r="G680" s="30"/>
    </row>
    <row r="681" spans="1:7">
      <c r="A681" s="27"/>
      <c r="B681" s="27"/>
      <c r="C681" s="27"/>
      <c r="D681" s="27">
        <f t="shared" si="39"/>
        <v>160</v>
      </c>
      <c r="E681" s="28" t="s">
        <v>54</v>
      </c>
      <c r="F681" s="29"/>
      <c r="G681" s="30"/>
    </row>
    <row r="682" spans="1:7">
      <c r="A682" s="27"/>
      <c r="B682" s="27">
        <f>D682</f>
        <v>791500</v>
      </c>
      <c r="C682" s="27">
        <f t="shared" ref="C682:C683" si="40">SUM(A682:B682)</f>
        <v>791500</v>
      </c>
      <c r="D682" s="27">
        <f t="shared" si="39"/>
        <v>791500</v>
      </c>
      <c r="E682" s="28" t="s">
        <v>84</v>
      </c>
      <c r="F682" s="29"/>
      <c r="G682" s="30"/>
    </row>
    <row r="683" spans="1:7">
      <c r="A683" s="27"/>
      <c r="B683" s="27"/>
      <c r="C683" s="27">
        <f t="shared" si="40"/>
        <v>0</v>
      </c>
      <c r="D683" s="27">
        <f t="shared" si="39"/>
        <v>799.37</v>
      </c>
      <c r="E683" s="28" t="s">
        <v>87</v>
      </c>
      <c r="F683" s="29"/>
      <c r="G683" s="30"/>
    </row>
    <row r="684" spans="1:7">
      <c r="A684" s="31"/>
      <c r="B684" s="31"/>
      <c r="C684" s="31"/>
      <c r="D684" s="27"/>
      <c r="E684" s="32"/>
      <c r="F684" s="33"/>
      <c r="G684" s="34"/>
    </row>
    <row r="685" spans="1:7">
      <c r="A685" s="31"/>
      <c r="B685" s="31"/>
      <c r="C685" s="31"/>
      <c r="D685" s="27"/>
      <c r="E685" s="32"/>
      <c r="F685" s="33"/>
      <c r="G685" s="34"/>
    </row>
    <row r="686" spans="1:7">
      <c r="A686" s="31"/>
      <c r="B686" s="31"/>
      <c r="C686" s="31"/>
      <c r="D686" s="27"/>
      <c r="E686" s="32"/>
      <c r="F686" s="33"/>
      <c r="G686" s="34"/>
    </row>
    <row r="687" spans="1:7">
      <c r="A687" s="63"/>
      <c r="B687" s="63"/>
      <c r="C687" s="63"/>
      <c r="D687" s="63"/>
      <c r="E687" s="64"/>
      <c r="F687" s="65"/>
      <c r="G687" s="66"/>
    </row>
    <row r="688" spans="1:7">
      <c r="A688" s="23"/>
      <c r="B688" s="23"/>
      <c r="C688" s="23"/>
      <c r="D688" s="23">
        <f>G688+D575</f>
        <v>16001.84</v>
      </c>
      <c r="E688" s="67" t="s">
        <v>66</v>
      </c>
      <c r="F688" s="25"/>
      <c r="G688" s="26"/>
    </row>
    <row r="689" spans="1:7">
      <c r="A689" s="27"/>
      <c r="B689" s="27"/>
      <c r="C689" s="27"/>
      <c r="D689" s="27">
        <f>G689+D576</f>
        <v>418387.73</v>
      </c>
      <c r="E689" s="28" t="s">
        <v>64</v>
      </c>
      <c r="F689" s="29"/>
      <c r="G689" s="30"/>
    </row>
    <row r="690" spans="1:7">
      <c r="A690" s="27"/>
      <c r="B690" s="27"/>
      <c r="C690" s="27"/>
      <c r="D690" s="27">
        <f>G690+D577</f>
        <v>674560</v>
      </c>
      <c r="E690" s="28" t="s">
        <v>89</v>
      </c>
      <c r="F690" s="29"/>
      <c r="G690" s="30"/>
    </row>
    <row r="691" spans="1:7">
      <c r="A691" s="27"/>
      <c r="B691" s="27"/>
      <c r="C691" s="27"/>
      <c r="D691" s="27">
        <f>G691+D578</f>
        <v>350</v>
      </c>
      <c r="E691" s="28" t="s">
        <v>52</v>
      </c>
      <c r="F691" s="29"/>
      <c r="G691" s="30">
        <v>350</v>
      </c>
    </row>
    <row r="692" spans="1:7">
      <c r="A692" s="27"/>
      <c r="B692" s="27"/>
      <c r="C692" s="27"/>
      <c r="D692" s="27"/>
      <c r="E692" s="28"/>
      <c r="F692" s="29"/>
      <c r="G692" s="30"/>
    </row>
    <row r="693" spans="1:7">
      <c r="A693" s="27"/>
      <c r="B693" s="27"/>
      <c r="C693" s="27"/>
      <c r="D693" s="27"/>
      <c r="E693" s="28"/>
      <c r="F693" s="29"/>
      <c r="G693" s="30"/>
    </row>
    <row r="694" spans="1:7">
      <c r="A694" s="27"/>
      <c r="B694" s="27"/>
      <c r="C694" s="27"/>
      <c r="D694" s="27"/>
      <c r="E694" s="28"/>
      <c r="F694" s="29"/>
      <c r="G694" s="30"/>
    </row>
    <row r="695" spans="1:7">
      <c r="A695" s="27"/>
      <c r="B695" s="27"/>
      <c r="C695" s="27"/>
      <c r="D695" s="27"/>
      <c r="E695" s="28"/>
      <c r="F695" s="29"/>
      <c r="G695" s="30"/>
    </row>
    <row r="696" spans="1:7">
      <c r="A696" s="27"/>
      <c r="B696" s="27"/>
      <c r="C696" s="27"/>
      <c r="D696" s="27"/>
      <c r="E696" s="28"/>
      <c r="F696" s="29"/>
      <c r="G696" s="30"/>
    </row>
    <row r="697" spans="1:7">
      <c r="A697" s="27"/>
      <c r="B697" s="27"/>
      <c r="C697" s="27"/>
      <c r="D697" s="27"/>
      <c r="E697" s="28"/>
      <c r="F697" s="29"/>
      <c r="G697" s="30"/>
    </row>
    <row r="698" spans="1:7">
      <c r="A698" s="27"/>
      <c r="B698" s="27"/>
      <c r="C698" s="27"/>
      <c r="D698" s="27"/>
      <c r="E698" s="28"/>
      <c r="F698" s="29"/>
      <c r="G698" s="30"/>
    </row>
    <row r="699" spans="1:7">
      <c r="A699" s="27"/>
      <c r="B699" s="27"/>
      <c r="C699" s="27"/>
      <c r="D699" s="27"/>
      <c r="E699" s="28"/>
      <c r="F699" s="29"/>
      <c r="G699" s="30"/>
    </row>
    <row r="700" spans="1:7">
      <c r="A700" s="27"/>
      <c r="B700" s="27"/>
      <c r="C700" s="27"/>
      <c r="D700" s="27"/>
      <c r="E700" s="28"/>
      <c r="F700" s="29"/>
      <c r="G700" s="30"/>
    </row>
    <row r="701" spans="1:7">
      <c r="A701" s="27"/>
      <c r="B701" s="27"/>
      <c r="C701" s="27"/>
      <c r="D701" s="27"/>
      <c r="E701" s="28"/>
      <c r="F701" s="29"/>
      <c r="G701" s="30"/>
    </row>
    <row r="702" spans="1:7">
      <c r="A702" s="27"/>
      <c r="B702" s="27"/>
      <c r="C702" s="27"/>
      <c r="D702" s="27"/>
      <c r="E702" s="28"/>
      <c r="F702" s="29"/>
      <c r="G702" s="30"/>
    </row>
    <row r="703" spans="1:7">
      <c r="A703" s="27"/>
      <c r="B703" s="27"/>
      <c r="C703" s="27"/>
      <c r="D703" s="27"/>
      <c r="E703" s="28"/>
      <c r="F703" s="29"/>
      <c r="G703" s="30"/>
    </row>
    <row r="704" spans="1:7">
      <c r="A704" s="27"/>
      <c r="B704" s="27"/>
      <c r="C704" s="27"/>
      <c r="D704" s="27"/>
      <c r="E704" s="28"/>
      <c r="F704" s="29"/>
      <c r="G704" s="30"/>
    </row>
    <row r="705" spans="1:9">
      <c r="A705" s="27"/>
      <c r="B705" s="27"/>
      <c r="C705" s="27"/>
      <c r="D705" s="27"/>
      <c r="E705" s="28"/>
      <c r="F705" s="29"/>
      <c r="G705" s="30"/>
    </row>
    <row r="706" spans="1:9">
      <c r="A706" s="27"/>
      <c r="B706" s="27"/>
      <c r="C706" s="27"/>
      <c r="D706" s="27"/>
      <c r="E706" s="28"/>
      <c r="F706" s="29"/>
      <c r="G706" s="30"/>
    </row>
    <row r="707" spans="1:9">
      <c r="A707" s="27"/>
      <c r="B707" s="27"/>
      <c r="C707" s="27"/>
      <c r="D707" s="27"/>
      <c r="E707" s="28"/>
      <c r="F707" s="29"/>
      <c r="G707" s="30"/>
    </row>
    <row r="708" spans="1:9">
      <c r="A708" s="27"/>
      <c r="B708" s="27"/>
      <c r="C708" s="27"/>
      <c r="D708" s="27"/>
      <c r="E708" s="28"/>
      <c r="F708" s="29"/>
      <c r="G708" s="30"/>
    </row>
    <row r="709" spans="1:9">
      <c r="A709" s="27"/>
      <c r="B709" s="27"/>
      <c r="C709" s="27"/>
      <c r="D709" s="27"/>
      <c r="E709" s="28"/>
      <c r="F709" s="29"/>
      <c r="G709" s="30"/>
    </row>
    <row r="710" spans="1:9">
      <c r="A710" s="27"/>
      <c r="B710" s="27"/>
      <c r="C710" s="27"/>
      <c r="D710" s="27"/>
      <c r="E710" s="28"/>
      <c r="F710" s="29"/>
      <c r="G710" s="30"/>
    </row>
    <row r="711" spans="1:9">
      <c r="A711" s="27"/>
      <c r="B711" s="27"/>
      <c r="C711" s="27"/>
      <c r="D711" s="27"/>
      <c r="E711" s="28"/>
      <c r="F711" s="29"/>
      <c r="G711" s="30"/>
    </row>
    <row r="712" spans="1:9">
      <c r="A712" s="27"/>
      <c r="B712" s="27"/>
      <c r="C712" s="27"/>
      <c r="D712" s="27"/>
      <c r="E712" s="28"/>
      <c r="F712" s="29"/>
      <c r="G712" s="30"/>
    </row>
    <row r="713" spans="1:9">
      <c r="A713" s="27"/>
      <c r="B713" s="27"/>
      <c r="C713" s="27"/>
      <c r="D713" s="27"/>
      <c r="E713" s="28"/>
      <c r="F713" s="29"/>
      <c r="G713" s="30"/>
    </row>
    <row r="714" spans="1:9">
      <c r="A714" s="27"/>
      <c r="B714" s="27"/>
      <c r="C714" s="27"/>
      <c r="D714" s="27"/>
      <c r="E714" s="28"/>
      <c r="F714" s="29"/>
      <c r="G714" s="30"/>
    </row>
    <row r="715" spans="1:9">
      <c r="A715" s="27"/>
      <c r="B715" s="27"/>
      <c r="C715" s="27"/>
      <c r="D715" s="27"/>
      <c r="E715" s="28"/>
      <c r="F715" s="29"/>
      <c r="G715" s="30"/>
    </row>
    <row r="716" spans="1:9">
      <c r="A716" s="27"/>
      <c r="B716" s="27"/>
      <c r="C716" s="27"/>
      <c r="D716" s="27"/>
      <c r="E716" s="28"/>
      <c r="F716" s="29"/>
      <c r="G716" s="30"/>
      <c r="I716" s="3">
        <v>4594728.3600000003</v>
      </c>
    </row>
    <row r="717" spans="1:9">
      <c r="A717" s="27"/>
      <c r="B717" s="27"/>
      <c r="C717" s="27"/>
      <c r="D717" s="27"/>
      <c r="E717" s="28"/>
      <c r="F717" s="29"/>
      <c r="G717" s="30"/>
      <c r="I717" s="3">
        <v>17621.560000000001</v>
      </c>
    </row>
    <row r="718" spans="1:9">
      <c r="A718" s="27"/>
      <c r="B718" s="27"/>
      <c r="C718" s="27"/>
      <c r="D718" s="27"/>
      <c r="E718" s="28"/>
      <c r="F718" s="29"/>
      <c r="G718" s="30"/>
      <c r="I718" s="3">
        <v>7304</v>
      </c>
    </row>
    <row r="719" spans="1:9">
      <c r="A719" s="27"/>
      <c r="B719" s="27"/>
      <c r="C719" s="27"/>
      <c r="D719" s="27"/>
      <c r="E719" s="28"/>
      <c r="F719" s="29"/>
      <c r="G719" s="30"/>
      <c r="I719" s="3">
        <v>216337.75</v>
      </c>
    </row>
    <row r="720" spans="1:9">
      <c r="A720" s="27"/>
      <c r="B720" s="27"/>
      <c r="C720" s="27"/>
      <c r="D720" s="27"/>
      <c r="E720" s="28"/>
      <c r="F720" s="29"/>
      <c r="G720" s="30"/>
      <c r="I720" s="3">
        <v>163.86</v>
      </c>
    </row>
    <row r="721" spans="1:9">
      <c r="A721" s="63"/>
      <c r="B721" s="63"/>
      <c r="C721" s="63"/>
      <c r="D721" s="63"/>
      <c r="E721" s="64"/>
      <c r="F721" s="65"/>
      <c r="G721" s="66"/>
      <c r="I721" s="3">
        <v>1400</v>
      </c>
    </row>
    <row r="722" spans="1:9" ht="24" thickBot="1">
      <c r="A722" s="35">
        <f>SUM(A661:A721)</f>
        <v>47120000</v>
      </c>
      <c r="B722" s="35">
        <f t="shared" ref="B722:D722" si="41">SUM(B661:B721)</f>
        <v>791500</v>
      </c>
      <c r="C722" s="35">
        <f t="shared" si="41"/>
        <v>47911500</v>
      </c>
      <c r="D722" s="35">
        <f t="shared" si="41"/>
        <v>38622891.059999995</v>
      </c>
      <c r="E722" s="36" t="s">
        <v>44</v>
      </c>
      <c r="F722" s="37"/>
      <c r="G722" s="38">
        <f>SUM(G661:G721)</f>
        <v>5421959.29</v>
      </c>
      <c r="I722" s="3">
        <v>473.76</v>
      </c>
    </row>
    <row r="723" spans="1:9" ht="24" thickTop="1">
      <c r="A723" s="39"/>
      <c r="B723" s="39"/>
      <c r="C723" s="39"/>
      <c r="D723" s="39"/>
      <c r="E723" s="40"/>
      <c r="F723" s="41"/>
      <c r="G723" s="42"/>
      <c r="I723" s="3">
        <v>350</v>
      </c>
    </row>
    <row r="724" spans="1:9">
      <c r="A724" s="6" t="s">
        <v>3</v>
      </c>
      <c r="B724" s="6"/>
      <c r="C724" s="6"/>
      <c r="D724" s="6"/>
      <c r="E724" s="7"/>
      <c r="F724" s="8"/>
      <c r="G724" s="9"/>
    </row>
    <row r="725" spans="1:9">
      <c r="A725" s="16" t="s">
        <v>4</v>
      </c>
      <c r="B725" s="16" t="s">
        <v>5</v>
      </c>
      <c r="C725" s="16" t="s">
        <v>6</v>
      </c>
      <c r="D725" s="16" t="s">
        <v>7</v>
      </c>
      <c r="E725" s="11" t="s">
        <v>8</v>
      </c>
      <c r="F725" s="12" t="s">
        <v>9</v>
      </c>
      <c r="G725" s="13" t="s">
        <v>10</v>
      </c>
    </row>
    <row r="726" spans="1:9">
      <c r="A726" s="16" t="s">
        <v>11</v>
      </c>
      <c r="B726" s="16" t="s">
        <v>12</v>
      </c>
      <c r="C726" s="16" t="s">
        <v>11</v>
      </c>
      <c r="D726" s="16" t="s">
        <v>11</v>
      </c>
      <c r="E726" s="17"/>
      <c r="F726" s="12"/>
      <c r="G726" s="13" t="s">
        <v>13</v>
      </c>
    </row>
    <row r="727" spans="1:9">
      <c r="A727" s="18"/>
      <c r="B727" s="19" t="s">
        <v>14</v>
      </c>
      <c r="C727" s="18"/>
      <c r="D727" s="18"/>
      <c r="E727" s="20"/>
      <c r="F727" s="21"/>
      <c r="G727" s="22" t="s">
        <v>11</v>
      </c>
    </row>
    <row r="728" spans="1:9">
      <c r="A728" s="23"/>
      <c r="B728" s="23"/>
      <c r="C728" s="23"/>
      <c r="D728" s="23"/>
      <c r="E728" s="24" t="s">
        <v>45</v>
      </c>
      <c r="F728" s="25"/>
      <c r="G728" s="26"/>
    </row>
    <row r="729" spans="1:9">
      <c r="A729" s="27">
        <f>[1]โอนงบประมาณ!E210</f>
        <v>10948500</v>
      </c>
      <c r="B729" s="27"/>
      <c r="C729" s="27">
        <f>SUM(A729:B729)</f>
        <v>10948500</v>
      </c>
      <c r="D729" s="27">
        <f t="shared" ref="D729:D743" si="42">G729+D621</f>
        <v>5500762</v>
      </c>
      <c r="E729" s="28" t="s">
        <v>46</v>
      </c>
      <c r="F729" s="29" t="s">
        <v>47</v>
      </c>
      <c r="G729" s="30">
        <f>593004+144800+143200</f>
        <v>881004</v>
      </c>
    </row>
    <row r="730" spans="1:9">
      <c r="A730" s="27">
        <f>[1]โอนงบประมาณ!E211</f>
        <v>2484720</v>
      </c>
      <c r="B730" s="27"/>
      <c r="C730" s="27">
        <f t="shared" ref="C730:C738" si="43">SUM(A730:B730)</f>
        <v>2484720</v>
      </c>
      <c r="D730" s="27">
        <f t="shared" si="42"/>
        <v>1449420</v>
      </c>
      <c r="E730" s="28" t="s">
        <v>48</v>
      </c>
      <c r="F730" s="29" t="s">
        <v>49</v>
      </c>
      <c r="G730" s="30">
        <v>207060</v>
      </c>
    </row>
    <row r="731" spans="1:9">
      <c r="A731" s="27">
        <f>[1]โอนงบประมาณ!E212</f>
        <v>11317480</v>
      </c>
      <c r="B731" s="27"/>
      <c r="C731" s="27">
        <f t="shared" si="43"/>
        <v>11317480</v>
      </c>
      <c r="D731" s="27">
        <f t="shared" si="42"/>
        <v>5940565</v>
      </c>
      <c r="E731" s="28" t="s">
        <v>50</v>
      </c>
      <c r="F731" s="29" t="s">
        <v>51</v>
      </c>
      <c r="G731" s="30">
        <v>862375</v>
      </c>
      <c r="I731" s="3">
        <v>2654290.92</v>
      </c>
    </row>
    <row r="732" spans="1:9">
      <c r="A732" s="27">
        <f>[1]โอนงบประมาณ!E213</f>
        <v>646800</v>
      </c>
      <c r="B732" s="27"/>
      <c r="C732" s="27">
        <f t="shared" si="43"/>
        <v>646800</v>
      </c>
      <c r="D732" s="27">
        <f t="shared" si="42"/>
        <v>211300</v>
      </c>
      <c r="E732" s="28" t="s">
        <v>52</v>
      </c>
      <c r="F732" s="29" t="s">
        <v>53</v>
      </c>
      <c r="G732" s="30">
        <v>25000</v>
      </c>
      <c r="I732" s="3">
        <v>-2642010.92</v>
      </c>
    </row>
    <row r="733" spans="1:9">
      <c r="A733" s="27">
        <f>[1]โอนงบประมาณ!E214</f>
        <v>6392500</v>
      </c>
      <c r="B733" s="27"/>
      <c r="C733" s="27">
        <f t="shared" si="43"/>
        <v>6392500</v>
      </c>
      <c r="D733" s="27">
        <f t="shared" si="42"/>
        <v>2644380.8199999998</v>
      </c>
      <c r="E733" s="28" t="s">
        <v>54</v>
      </c>
      <c r="F733" s="29" t="s">
        <v>55</v>
      </c>
      <c r="G733" s="30">
        <f>293351.32+19200+1800</f>
        <v>314351.32</v>
      </c>
    </row>
    <row r="734" spans="1:9">
      <c r="A734" s="27">
        <f>[1]โอนงบประมาณ!E215</f>
        <v>2210000</v>
      </c>
      <c r="B734" s="27"/>
      <c r="C734" s="27">
        <f t="shared" si="43"/>
        <v>2210000</v>
      </c>
      <c r="D734" s="27">
        <f t="shared" si="42"/>
        <v>781109.34</v>
      </c>
      <c r="E734" s="28" t="s">
        <v>56</v>
      </c>
      <c r="F734" s="29" t="s">
        <v>57</v>
      </c>
      <c r="G734" s="30">
        <v>632810.6</v>
      </c>
    </row>
    <row r="735" spans="1:9">
      <c r="A735" s="27">
        <f>[1]โอนงบประมาณ!E216</f>
        <v>314000</v>
      </c>
      <c r="B735" s="27"/>
      <c r="C735" s="27">
        <f t="shared" si="43"/>
        <v>314000</v>
      </c>
      <c r="D735" s="27">
        <f t="shared" si="42"/>
        <v>127133.19</v>
      </c>
      <c r="E735" s="28" t="s">
        <v>58</v>
      </c>
      <c r="F735" s="29" t="s">
        <v>59</v>
      </c>
      <c r="G735" s="30">
        <v>36649.230000000003</v>
      </c>
      <c r="I735" s="3">
        <v>108305</v>
      </c>
    </row>
    <row r="736" spans="1:9">
      <c r="A736" s="27">
        <f>[1]โอนงบประมาณ!E217</f>
        <v>96500</v>
      </c>
      <c r="B736" s="27"/>
      <c r="C736" s="27">
        <f t="shared" si="43"/>
        <v>96500</v>
      </c>
      <c r="D736" s="27">
        <f t="shared" si="42"/>
        <v>58300</v>
      </c>
      <c r="E736" s="28" t="s">
        <v>60</v>
      </c>
      <c r="F736" s="29" t="s">
        <v>61</v>
      </c>
      <c r="G736" s="30">
        <v>0</v>
      </c>
      <c r="I736" s="3">
        <v>71241.06</v>
      </c>
    </row>
    <row r="737" spans="1:9">
      <c r="A737" s="27">
        <f>[1]โอนงบประมาณ!E218</f>
        <v>10097112.27</v>
      </c>
      <c r="B737" s="27">
        <v>779000</v>
      </c>
      <c r="C737" s="27">
        <f t="shared" si="43"/>
        <v>10876112.27</v>
      </c>
      <c r="D737" s="27">
        <f t="shared" si="42"/>
        <v>2506000</v>
      </c>
      <c r="E737" s="28" t="s">
        <v>62</v>
      </c>
      <c r="F737" s="29" t="s">
        <v>63</v>
      </c>
      <c r="G737" s="30">
        <v>1549000</v>
      </c>
      <c r="I737" s="3">
        <v>7304</v>
      </c>
    </row>
    <row r="738" spans="1:9">
      <c r="A738" s="27">
        <f>[1]โอนงบประมาณ!E219</f>
        <v>2612387.73</v>
      </c>
      <c r="B738" s="27"/>
      <c r="C738" s="27">
        <f t="shared" si="43"/>
        <v>2612387.73</v>
      </c>
      <c r="D738" s="27">
        <f t="shared" si="42"/>
        <v>1756775.46</v>
      </c>
      <c r="E738" s="28" t="s">
        <v>64</v>
      </c>
      <c r="F738" s="29" t="s">
        <v>65</v>
      </c>
      <c r="G738" s="30"/>
      <c r="I738" s="3">
        <v>216337.75</v>
      </c>
    </row>
    <row r="739" spans="1:9">
      <c r="A739" s="27">
        <f>[1]โอนงบประมาณ!E220</f>
        <v>0</v>
      </c>
      <c r="B739" s="27"/>
      <c r="C739" s="27"/>
      <c r="D739" s="27">
        <f t="shared" si="42"/>
        <v>0</v>
      </c>
      <c r="E739" s="28" t="s">
        <v>66</v>
      </c>
      <c r="F739" s="29" t="s">
        <v>67</v>
      </c>
      <c r="G739" s="30"/>
    </row>
    <row r="740" spans="1:9">
      <c r="A740" s="27"/>
      <c r="B740" s="27"/>
      <c r="C740" s="27"/>
      <c r="D740" s="27">
        <f t="shared" si="42"/>
        <v>1422368</v>
      </c>
      <c r="E740" s="28" t="s">
        <v>43</v>
      </c>
      <c r="F740" s="29" t="s">
        <v>68</v>
      </c>
      <c r="G740" s="30">
        <v>358290</v>
      </c>
      <c r="I740" s="3">
        <f>SUM(I735:I739)</f>
        <v>403187.81</v>
      </c>
    </row>
    <row r="741" spans="1:9">
      <c r="A741" s="27"/>
      <c r="B741" s="27"/>
      <c r="C741" s="27"/>
      <c r="D741" s="27">
        <f t="shared" si="42"/>
        <v>8255178.5999999996</v>
      </c>
      <c r="E741" s="28" t="s">
        <v>69</v>
      </c>
      <c r="F741" s="29" t="s">
        <v>70</v>
      </c>
      <c r="G741" s="30"/>
    </row>
    <row r="742" spans="1:9">
      <c r="A742" s="27"/>
      <c r="B742" s="27"/>
      <c r="C742" s="27"/>
      <c r="D742" s="27">
        <f t="shared" si="42"/>
        <v>2333004.13</v>
      </c>
      <c r="E742" s="28" t="s">
        <v>71</v>
      </c>
      <c r="F742" s="29" t="s">
        <v>72</v>
      </c>
      <c r="G742" s="30">
        <f>71241.06+108305+7304+216337.75</f>
        <v>403187.81</v>
      </c>
    </row>
    <row r="743" spans="1:9">
      <c r="A743" s="27"/>
      <c r="B743" s="27"/>
      <c r="C743" s="27"/>
      <c r="D743" s="27">
        <f t="shared" si="42"/>
        <v>0</v>
      </c>
      <c r="E743" s="28" t="s">
        <v>74</v>
      </c>
      <c r="F743" s="29"/>
      <c r="G743" s="30"/>
    </row>
    <row r="744" spans="1:9">
      <c r="A744" s="27"/>
      <c r="B744" s="27"/>
      <c r="C744" s="27"/>
      <c r="D744" s="27"/>
      <c r="E744" s="28"/>
      <c r="F744" s="29"/>
      <c r="G744" s="30"/>
    </row>
    <row r="745" spans="1:9">
      <c r="A745" s="27"/>
      <c r="B745" s="27"/>
      <c r="C745" s="27"/>
      <c r="D745" s="27"/>
      <c r="E745" s="28"/>
      <c r="F745" s="29"/>
      <c r="G745" s="30"/>
    </row>
    <row r="746" spans="1:9">
      <c r="A746" s="31"/>
      <c r="B746" s="31"/>
      <c r="C746" s="31"/>
      <c r="D746" s="31"/>
      <c r="E746" s="28"/>
      <c r="F746" s="33"/>
      <c r="G746" s="34"/>
    </row>
    <row r="747" spans="1:9">
      <c r="A747" s="43">
        <f>SUM(A729:A746)</f>
        <v>47119999.999999993</v>
      </c>
      <c r="B747" s="43">
        <f t="shared" ref="B747:C747" si="44">SUM(B729:B746)</f>
        <v>779000</v>
      </c>
      <c r="C747" s="43">
        <f t="shared" si="44"/>
        <v>47898999.999999993</v>
      </c>
      <c r="D747" s="43">
        <f>SUM(D729:D746)</f>
        <v>32986296.540000003</v>
      </c>
      <c r="E747" s="44" t="s">
        <v>75</v>
      </c>
      <c r="F747" s="45"/>
      <c r="G747" s="46">
        <f>SUM(G729:G746)</f>
        <v>5269727.96</v>
      </c>
    </row>
    <row r="748" spans="1:9">
      <c r="A748" s="15"/>
      <c r="B748" s="15"/>
      <c r="C748" s="15"/>
      <c r="D748" s="23">
        <f>D722-D747</f>
        <v>5636594.5199999921</v>
      </c>
      <c r="E748" s="47" t="s">
        <v>76</v>
      </c>
      <c r="F748" s="48"/>
      <c r="G748" s="26">
        <f>G722-G747</f>
        <v>152231.33000000007</v>
      </c>
    </row>
    <row r="749" spans="1:9">
      <c r="A749" s="15"/>
      <c r="B749" s="15"/>
      <c r="C749" s="15"/>
      <c r="D749" s="27"/>
      <c r="E749" s="47" t="s">
        <v>77</v>
      </c>
      <c r="F749" s="48"/>
      <c r="G749" s="30"/>
    </row>
    <row r="750" spans="1:9">
      <c r="A750" s="15"/>
      <c r="B750" s="15"/>
      <c r="C750" s="15"/>
      <c r="D750" s="31"/>
      <c r="E750" s="47" t="s">
        <v>78</v>
      </c>
      <c r="F750" s="48"/>
      <c r="G750" s="34"/>
    </row>
    <row r="751" spans="1:9" ht="24" thickBot="1">
      <c r="A751" s="15"/>
      <c r="B751" s="15"/>
      <c r="C751" s="15"/>
      <c r="D751" s="35">
        <f>D659+D748</f>
        <v>28734516.769999992</v>
      </c>
      <c r="E751" s="47" t="s">
        <v>79</v>
      </c>
      <c r="F751" s="48"/>
      <c r="G751" s="38">
        <f>G659+G748</f>
        <v>28734516.769999996</v>
      </c>
    </row>
    <row r="752" spans="1:9" ht="24" thickTop="1"/>
    <row r="754" spans="1:7">
      <c r="A754" s="51"/>
      <c r="B754" s="51"/>
      <c r="C754" s="51"/>
      <c r="D754" s="51"/>
      <c r="E754" s="52"/>
      <c r="F754" s="53"/>
      <c r="G754" s="51"/>
    </row>
    <row r="755" spans="1:7">
      <c r="A755" s="51"/>
      <c r="B755" s="51"/>
      <c r="C755" s="51"/>
      <c r="D755" s="51"/>
      <c r="E755" s="52"/>
      <c r="F755" s="53"/>
      <c r="G755" s="51"/>
    </row>
    <row r="756" spans="1:7">
      <c r="A756" s="51"/>
      <c r="B756" s="51"/>
      <c r="C756" s="51"/>
      <c r="D756" s="51"/>
      <c r="E756" s="52"/>
      <c r="F756" s="53"/>
      <c r="G756" s="54"/>
    </row>
    <row r="757" spans="1:7">
      <c r="A757" s="56"/>
      <c r="B757" s="56"/>
      <c r="C757" s="56"/>
      <c r="D757" s="56"/>
      <c r="E757" s="57"/>
      <c r="F757" s="58"/>
      <c r="G757" s="56"/>
    </row>
    <row r="760" spans="1:7">
      <c r="A760" s="1" t="s">
        <v>0</v>
      </c>
      <c r="B760" s="1"/>
      <c r="C760" s="1"/>
      <c r="D760" s="1"/>
      <c r="E760" s="1"/>
      <c r="F760" s="1"/>
      <c r="G760" s="1"/>
    </row>
    <row r="761" spans="1:7">
      <c r="A761" s="1" t="s">
        <v>1</v>
      </c>
      <c r="B761" s="1"/>
      <c r="C761" s="1"/>
      <c r="D761" s="1"/>
      <c r="E761" s="1"/>
      <c r="F761" s="1"/>
      <c r="G761" s="1"/>
    </row>
    <row r="762" spans="1:7">
      <c r="A762" s="4" t="s">
        <v>91</v>
      </c>
      <c r="B762" s="4"/>
      <c r="C762" s="4"/>
      <c r="D762" s="4"/>
      <c r="E762" s="4"/>
      <c r="F762" s="4"/>
      <c r="G762" s="4"/>
    </row>
    <row r="763" spans="1:7">
      <c r="A763" s="5" t="s">
        <v>3</v>
      </c>
      <c r="B763" s="6"/>
      <c r="C763" s="6"/>
      <c r="D763" s="6"/>
      <c r="E763" s="7"/>
      <c r="F763" s="8"/>
      <c r="G763" s="9"/>
    </row>
    <row r="764" spans="1:7">
      <c r="A764" s="10" t="s">
        <v>4</v>
      </c>
      <c r="B764" s="10" t="s">
        <v>5</v>
      </c>
      <c r="C764" s="10" t="s">
        <v>6</v>
      </c>
      <c r="D764" s="10" t="s">
        <v>7</v>
      </c>
      <c r="E764" s="11" t="s">
        <v>8</v>
      </c>
      <c r="F764" s="12" t="s">
        <v>9</v>
      </c>
      <c r="G764" s="13" t="s">
        <v>10</v>
      </c>
    </row>
    <row r="765" spans="1:7">
      <c r="A765" s="16" t="s">
        <v>11</v>
      </c>
      <c r="B765" s="16" t="s">
        <v>12</v>
      </c>
      <c r="C765" s="16" t="s">
        <v>11</v>
      </c>
      <c r="D765" s="16" t="s">
        <v>11</v>
      </c>
      <c r="E765" s="17"/>
      <c r="F765" s="12"/>
      <c r="G765" s="13" t="s">
        <v>13</v>
      </c>
    </row>
    <row r="766" spans="1:7">
      <c r="A766" s="18"/>
      <c r="B766" s="19" t="s">
        <v>14</v>
      </c>
      <c r="C766" s="18"/>
      <c r="D766" s="18"/>
      <c r="E766" s="20"/>
      <c r="F766" s="21"/>
      <c r="G766" s="22" t="s">
        <v>11</v>
      </c>
    </row>
    <row r="767" spans="1:7">
      <c r="A767" s="23"/>
      <c r="B767" s="23"/>
      <c r="C767" s="23"/>
      <c r="D767" s="23">
        <v>23097922.25</v>
      </c>
      <c r="E767" s="24" t="s">
        <v>15</v>
      </c>
      <c r="F767" s="25"/>
      <c r="G767" s="26">
        <f>G751</f>
        <v>28734516.769999996</v>
      </c>
    </row>
    <row r="768" spans="1:7">
      <c r="A768" s="27"/>
      <c r="B768" s="27"/>
      <c r="C768" s="27"/>
      <c r="D768" s="27"/>
      <c r="E768" s="28" t="s">
        <v>16</v>
      </c>
      <c r="F768" s="29"/>
      <c r="G768" s="30"/>
    </row>
    <row r="769" spans="1:7">
      <c r="A769" s="27">
        <v>245120</v>
      </c>
      <c r="B769" s="27">
        <v>0</v>
      </c>
      <c r="C769" s="27">
        <f>SUM(A769:B769)</f>
        <v>245120</v>
      </c>
      <c r="D769" s="27">
        <f>G769+D661</f>
        <v>109410.78</v>
      </c>
      <c r="E769" s="28" t="s">
        <v>17</v>
      </c>
      <c r="F769" s="29" t="s">
        <v>18</v>
      </c>
      <c r="G769" s="30">
        <v>19893.29</v>
      </c>
    </row>
    <row r="770" spans="1:7">
      <c r="A770" s="27">
        <v>404550</v>
      </c>
      <c r="B770" s="27">
        <v>0</v>
      </c>
      <c r="C770" s="27">
        <f t="shared" ref="C770:C776" si="45">SUM(A770:B770)</f>
        <v>404550</v>
      </c>
      <c r="D770" s="27">
        <f t="shared" ref="D770:D801" si="46">G770+D662</f>
        <v>136540</v>
      </c>
      <c r="E770" s="28" t="s">
        <v>19</v>
      </c>
      <c r="F770" s="29" t="s">
        <v>20</v>
      </c>
      <c r="G770" s="30">
        <v>15620</v>
      </c>
    </row>
    <row r="771" spans="1:7">
      <c r="A771" s="27">
        <v>133000</v>
      </c>
      <c r="B771" s="27">
        <v>0</v>
      </c>
      <c r="C771" s="27">
        <f t="shared" si="45"/>
        <v>133000</v>
      </c>
      <c r="D771" s="27">
        <f t="shared" si="46"/>
        <v>108569.21</v>
      </c>
      <c r="E771" s="28" t="s">
        <v>21</v>
      </c>
      <c r="F771" s="29" t="s">
        <v>22</v>
      </c>
      <c r="G771" s="30">
        <v>7916.44</v>
      </c>
    </row>
    <row r="772" spans="1:7">
      <c r="A772" s="27">
        <v>0</v>
      </c>
      <c r="B772" s="27">
        <v>0</v>
      </c>
      <c r="C772" s="27">
        <f t="shared" si="45"/>
        <v>0</v>
      </c>
      <c r="D772" s="27">
        <f t="shared" si="46"/>
        <v>0</v>
      </c>
      <c r="E772" s="28" t="s">
        <v>23</v>
      </c>
      <c r="F772" s="29" t="s">
        <v>24</v>
      </c>
      <c r="G772" s="30">
        <v>0</v>
      </c>
    </row>
    <row r="773" spans="1:7">
      <c r="A773" s="27">
        <v>10000</v>
      </c>
      <c r="B773" s="27">
        <v>0</v>
      </c>
      <c r="C773" s="27">
        <f t="shared" si="45"/>
        <v>10000</v>
      </c>
      <c r="D773" s="27">
        <f t="shared" si="46"/>
        <v>1607</v>
      </c>
      <c r="E773" s="28" t="s">
        <v>25</v>
      </c>
      <c r="F773" s="29" t="s">
        <v>26</v>
      </c>
      <c r="G773" s="30">
        <v>50</v>
      </c>
    </row>
    <row r="774" spans="1:7">
      <c r="A774" s="27">
        <v>1000</v>
      </c>
      <c r="B774" s="27">
        <v>0</v>
      </c>
      <c r="C774" s="27">
        <f t="shared" si="45"/>
        <v>1000</v>
      </c>
      <c r="D774" s="27">
        <f t="shared" si="46"/>
        <v>1513</v>
      </c>
      <c r="E774" s="28" t="s">
        <v>27</v>
      </c>
      <c r="F774" s="29" t="s">
        <v>28</v>
      </c>
      <c r="G774" s="30">
        <v>0</v>
      </c>
    </row>
    <row r="775" spans="1:7">
      <c r="A775" s="27">
        <v>16206330</v>
      </c>
      <c r="B775" s="27">
        <v>0</v>
      </c>
      <c r="C775" s="27">
        <f t="shared" si="45"/>
        <v>16206330</v>
      </c>
      <c r="D775" s="27">
        <f t="shared" si="46"/>
        <v>10747691.779999999</v>
      </c>
      <c r="E775" s="28" t="s">
        <v>29</v>
      </c>
      <c r="F775" s="29" t="s">
        <v>30</v>
      </c>
      <c r="G775" s="30">
        <v>2425097.6800000002</v>
      </c>
    </row>
    <row r="776" spans="1:7">
      <c r="A776" s="27">
        <v>30120000</v>
      </c>
      <c r="B776" s="27">
        <v>0</v>
      </c>
      <c r="C776" s="27">
        <f t="shared" si="45"/>
        <v>30120000</v>
      </c>
      <c r="D776" s="27">
        <f t="shared" si="46"/>
        <v>21748315</v>
      </c>
      <c r="E776" s="28" t="s">
        <v>31</v>
      </c>
      <c r="F776" s="29" t="s">
        <v>32</v>
      </c>
      <c r="G776" s="30"/>
    </row>
    <row r="777" spans="1:7">
      <c r="A777" s="27"/>
      <c r="B777" s="27"/>
      <c r="C777" s="27"/>
      <c r="D777" s="27">
        <f t="shared" si="46"/>
        <v>445141</v>
      </c>
      <c r="E777" s="28" t="s">
        <v>33</v>
      </c>
      <c r="F777" s="29"/>
      <c r="G777" s="30"/>
    </row>
    <row r="778" spans="1:7">
      <c r="A778" s="27"/>
      <c r="B778" s="27"/>
      <c r="C778" s="27"/>
      <c r="D778" s="27">
        <f t="shared" si="46"/>
        <v>0</v>
      </c>
      <c r="E778" s="28" t="s">
        <v>34</v>
      </c>
      <c r="F778" s="29"/>
      <c r="G778" s="30"/>
    </row>
    <row r="779" spans="1:7">
      <c r="A779" s="27"/>
      <c r="B779" s="27"/>
      <c r="C779" s="27"/>
      <c r="D779" s="27">
        <f t="shared" si="46"/>
        <v>2036.94</v>
      </c>
      <c r="E779" s="28" t="s">
        <v>35</v>
      </c>
      <c r="F779" s="29"/>
      <c r="G779" s="30">
        <v>754.62</v>
      </c>
    </row>
    <row r="780" spans="1:7">
      <c r="A780" s="27"/>
      <c r="B780" s="27"/>
      <c r="C780" s="27"/>
      <c r="D780" s="27">
        <f t="shared" si="46"/>
        <v>119798.60999999999</v>
      </c>
      <c r="E780" s="28" t="s">
        <v>36</v>
      </c>
      <c r="F780" s="29"/>
      <c r="G780" s="30">
        <v>9399.2099999999991</v>
      </c>
    </row>
    <row r="781" spans="1:7">
      <c r="A781" s="27"/>
      <c r="B781" s="27"/>
      <c r="C781" s="27"/>
      <c r="D781" s="27">
        <f t="shared" si="46"/>
        <v>68419.42</v>
      </c>
      <c r="E781" s="28" t="s">
        <v>37</v>
      </c>
      <c r="F781" s="29"/>
      <c r="G781" s="30">
        <v>1400</v>
      </c>
    </row>
    <row r="782" spans="1:7">
      <c r="A782" s="27"/>
      <c r="B782" s="27"/>
      <c r="C782" s="27"/>
      <c r="D782" s="27">
        <f t="shared" si="46"/>
        <v>9415.9800000000014</v>
      </c>
      <c r="E782" s="28" t="s">
        <v>38</v>
      </c>
      <c r="F782" s="29"/>
      <c r="G782" s="30">
        <v>3957.4</v>
      </c>
    </row>
    <row r="783" spans="1:7">
      <c r="A783" s="27"/>
      <c r="B783" s="27"/>
      <c r="C783" s="27"/>
      <c r="D783" s="27">
        <f t="shared" si="46"/>
        <v>2720000</v>
      </c>
      <c r="E783" s="28" t="s">
        <v>39</v>
      </c>
      <c r="F783" s="29"/>
      <c r="G783" s="30">
        <v>0</v>
      </c>
    </row>
    <row r="784" spans="1:7">
      <c r="A784" s="27"/>
      <c r="B784" s="27"/>
      <c r="C784" s="27"/>
      <c r="D784" s="27">
        <f t="shared" si="46"/>
        <v>0</v>
      </c>
      <c r="E784" s="28" t="s">
        <v>40</v>
      </c>
      <c r="F784" s="29"/>
      <c r="G784" s="30">
        <v>0</v>
      </c>
    </row>
    <row r="785" spans="1:7">
      <c r="A785" s="27"/>
      <c r="B785" s="27"/>
      <c r="C785" s="27"/>
      <c r="D785" s="27">
        <f t="shared" si="46"/>
        <v>58432</v>
      </c>
      <c r="E785" s="28" t="s">
        <v>41</v>
      </c>
      <c r="F785" s="29"/>
      <c r="G785" s="30">
        <v>7304</v>
      </c>
    </row>
    <row r="786" spans="1:7">
      <c r="A786" s="27"/>
      <c r="B786" s="27"/>
      <c r="C786" s="27"/>
      <c r="D786" s="27">
        <f t="shared" si="46"/>
        <v>1983085.04</v>
      </c>
      <c r="E786" s="28" t="s">
        <v>42</v>
      </c>
      <c r="F786" s="29"/>
      <c r="G786" s="30">
        <v>216689</v>
      </c>
    </row>
    <row r="787" spans="1:7">
      <c r="A787" s="27"/>
      <c r="B787" s="27"/>
      <c r="C787" s="27"/>
      <c r="D787" s="27">
        <f t="shared" si="46"/>
        <v>1162498</v>
      </c>
      <c r="E787" s="28" t="s">
        <v>43</v>
      </c>
      <c r="F787" s="29"/>
      <c r="G787" s="30">
        <v>3600</v>
      </c>
    </row>
    <row r="788" spans="1:7">
      <c r="A788" s="27"/>
      <c r="B788" s="27"/>
      <c r="C788" s="27"/>
      <c r="D788" s="27">
        <f t="shared" si="46"/>
        <v>11120</v>
      </c>
      <c r="E788" s="28" t="s">
        <v>81</v>
      </c>
      <c r="F788" s="29"/>
      <c r="G788" s="30">
        <v>780</v>
      </c>
    </row>
    <row r="789" spans="1:7">
      <c r="A789" s="27"/>
      <c r="B789" s="27"/>
      <c r="C789" s="27"/>
      <c r="D789" s="27">
        <f t="shared" si="46"/>
        <v>160</v>
      </c>
      <c r="E789" s="28" t="s">
        <v>54</v>
      </c>
      <c r="F789" s="29"/>
      <c r="G789" s="30"/>
    </row>
    <row r="790" spans="1:7">
      <c r="A790" s="27"/>
      <c r="B790" s="27">
        <f>D790</f>
        <v>791500</v>
      </c>
      <c r="C790" s="27">
        <f t="shared" ref="C790:C791" si="47">SUM(A790:B790)</f>
        <v>791500</v>
      </c>
      <c r="D790" s="27">
        <f t="shared" si="46"/>
        <v>791500</v>
      </c>
      <c r="E790" s="28" t="s">
        <v>84</v>
      </c>
      <c r="F790" s="29"/>
      <c r="G790" s="30"/>
    </row>
    <row r="791" spans="1:7">
      <c r="A791" s="27"/>
      <c r="B791" s="27"/>
      <c r="C791" s="27">
        <f t="shared" si="47"/>
        <v>0</v>
      </c>
      <c r="D791" s="27">
        <f t="shared" si="46"/>
        <v>799.37</v>
      </c>
      <c r="E791" s="28" t="s">
        <v>87</v>
      </c>
      <c r="F791" s="29"/>
      <c r="G791" s="30"/>
    </row>
    <row r="792" spans="1:7">
      <c r="A792" s="31"/>
      <c r="B792" s="31"/>
      <c r="C792" s="31"/>
      <c r="D792" s="27"/>
      <c r="E792" s="67"/>
      <c r="F792" s="33"/>
      <c r="G792" s="34"/>
    </row>
    <row r="793" spans="1:7">
      <c r="A793" s="31"/>
      <c r="B793" s="31"/>
      <c r="C793" s="31"/>
      <c r="D793" s="27"/>
      <c r="E793" s="32"/>
      <c r="F793" s="33"/>
      <c r="G793" s="34"/>
    </row>
    <row r="794" spans="1:7">
      <c r="A794" s="31"/>
      <c r="B794" s="31"/>
      <c r="C794" s="31"/>
      <c r="D794" s="27"/>
      <c r="E794" s="32"/>
      <c r="F794" s="33"/>
      <c r="G794" s="34"/>
    </row>
    <row r="795" spans="1:7">
      <c r="A795" s="63"/>
      <c r="B795" s="63"/>
      <c r="C795" s="63"/>
      <c r="D795" s="27"/>
      <c r="E795" s="64"/>
      <c r="F795" s="65"/>
      <c r="G795" s="66"/>
    </row>
    <row r="796" spans="1:7">
      <c r="A796" s="23"/>
      <c r="B796" s="23"/>
      <c r="C796" s="23"/>
      <c r="D796" s="27">
        <f t="shared" si="46"/>
        <v>16001.84</v>
      </c>
      <c r="E796" s="67" t="s">
        <v>66</v>
      </c>
      <c r="F796" s="25"/>
      <c r="G796" s="26"/>
    </row>
    <row r="797" spans="1:7">
      <c r="A797" s="27"/>
      <c r="B797" s="27"/>
      <c r="C797" s="27"/>
      <c r="D797" s="27">
        <f t="shared" si="46"/>
        <v>418387.73</v>
      </c>
      <c r="E797" s="28" t="s">
        <v>64</v>
      </c>
      <c r="F797" s="29"/>
      <c r="G797" s="30"/>
    </row>
    <row r="798" spans="1:7">
      <c r="A798" s="27"/>
      <c r="B798" s="27"/>
      <c r="C798" s="27"/>
      <c r="D798" s="27">
        <f t="shared" si="46"/>
        <v>674560</v>
      </c>
      <c r="E798" s="28" t="s">
        <v>89</v>
      </c>
      <c r="F798" s="29"/>
      <c r="G798" s="30"/>
    </row>
    <row r="799" spans="1:7">
      <c r="A799" s="27"/>
      <c r="B799" s="27"/>
      <c r="C799" s="27"/>
      <c r="D799" s="27">
        <f t="shared" si="46"/>
        <v>350</v>
      </c>
      <c r="E799" s="28" t="s">
        <v>52</v>
      </c>
      <c r="F799" s="29"/>
      <c r="G799" s="30"/>
    </row>
    <row r="800" spans="1:7">
      <c r="A800" s="27"/>
      <c r="B800" s="27"/>
      <c r="C800" s="27"/>
      <c r="D800" s="27">
        <f t="shared" si="46"/>
        <v>1800</v>
      </c>
      <c r="E800" s="28" t="s">
        <v>46</v>
      </c>
      <c r="F800" s="29"/>
      <c r="G800" s="30">
        <v>1800</v>
      </c>
    </row>
    <row r="801" spans="1:7">
      <c r="A801" s="27"/>
      <c r="B801" s="27"/>
      <c r="C801" s="27"/>
      <c r="D801" s="27">
        <f t="shared" si="46"/>
        <v>5426.16</v>
      </c>
      <c r="E801" s="28" t="s">
        <v>58</v>
      </c>
      <c r="F801" s="29"/>
      <c r="G801" s="30">
        <v>5426.16</v>
      </c>
    </row>
    <row r="802" spans="1:7">
      <c r="A802" s="27"/>
      <c r="B802" s="27"/>
      <c r="C802" s="27"/>
      <c r="D802" s="27"/>
      <c r="E802" s="28"/>
      <c r="F802" s="29"/>
      <c r="G802" s="30"/>
    </row>
    <row r="803" spans="1:7">
      <c r="A803" s="27"/>
      <c r="B803" s="27"/>
      <c r="C803" s="27"/>
      <c r="D803" s="27"/>
      <c r="E803" s="28"/>
      <c r="F803" s="29"/>
      <c r="G803" s="30"/>
    </row>
    <row r="804" spans="1:7">
      <c r="A804" s="27"/>
      <c r="B804" s="27"/>
      <c r="C804" s="27"/>
      <c r="D804" s="27"/>
      <c r="E804" s="28"/>
      <c r="F804" s="29"/>
      <c r="G804" s="30"/>
    </row>
    <row r="805" spans="1:7">
      <c r="A805" s="27"/>
      <c r="B805" s="27"/>
      <c r="C805" s="27"/>
      <c r="D805" s="27"/>
      <c r="E805" s="28"/>
      <c r="F805" s="29"/>
      <c r="G805" s="30"/>
    </row>
    <row r="806" spans="1:7">
      <c r="A806" s="27"/>
      <c r="B806" s="27"/>
      <c r="C806" s="27"/>
      <c r="D806" s="27"/>
      <c r="E806" s="28"/>
      <c r="F806" s="29"/>
      <c r="G806" s="30"/>
    </row>
    <row r="807" spans="1:7">
      <c r="A807" s="27"/>
      <c r="B807" s="27"/>
      <c r="C807" s="27"/>
      <c r="D807" s="27"/>
      <c r="E807" s="28"/>
      <c r="F807" s="29"/>
      <c r="G807" s="30"/>
    </row>
    <row r="808" spans="1:7">
      <c r="A808" s="27"/>
      <c r="B808" s="27"/>
      <c r="C808" s="27"/>
      <c r="D808" s="27"/>
      <c r="E808" s="28"/>
      <c r="F808" s="29"/>
      <c r="G808" s="30"/>
    </row>
    <row r="809" spans="1:7">
      <c r="A809" s="27"/>
      <c r="B809" s="27"/>
      <c r="C809" s="27"/>
      <c r="D809" s="27"/>
      <c r="E809" s="28"/>
      <c r="F809" s="29"/>
      <c r="G809" s="30"/>
    </row>
    <row r="810" spans="1:7">
      <c r="A810" s="27"/>
      <c r="B810" s="27"/>
      <c r="C810" s="27"/>
      <c r="D810" s="27"/>
      <c r="E810" s="28"/>
      <c r="F810" s="29"/>
      <c r="G810" s="30"/>
    </row>
    <row r="811" spans="1:7">
      <c r="A811" s="27"/>
      <c r="B811" s="27"/>
      <c r="C811" s="27"/>
      <c r="D811" s="27"/>
      <c r="E811" s="28"/>
      <c r="F811" s="29"/>
      <c r="G811" s="30"/>
    </row>
    <row r="812" spans="1:7">
      <c r="A812" s="27"/>
      <c r="B812" s="27"/>
      <c r="C812" s="27"/>
      <c r="D812" s="27"/>
      <c r="E812" s="28"/>
      <c r="F812" s="29"/>
      <c r="G812" s="30"/>
    </row>
    <row r="813" spans="1:7">
      <c r="A813" s="27"/>
      <c r="B813" s="27"/>
      <c r="C813" s="27"/>
      <c r="D813" s="27"/>
      <c r="E813" s="28"/>
      <c r="F813" s="29"/>
      <c r="G813" s="30"/>
    </row>
    <row r="814" spans="1:7">
      <c r="A814" s="27"/>
      <c r="B814" s="27"/>
      <c r="C814" s="27"/>
      <c r="D814" s="27"/>
      <c r="E814" s="28"/>
      <c r="F814" s="29"/>
      <c r="G814" s="30"/>
    </row>
    <row r="815" spans="1:7">
      <c r="A815" s="27"/>
      <c r="B815" s="27"/>
      <c r="C815" s="27"/>
      <c r="D815" s="27"/>
      <c r="E815" s="28"/>
      <c r="F815" s="29"/>
      <c r="G815" s="30"/>
    </row>
    <row r="816" spans="1:7">
      <c r="A816" s="27"/>
      <c r="B816" s="27"/>
      <c r="C816" s="27"/>
      <c r="D816" s="27"/>
      <c r="E816" s="28"/>
      <c r="F816" s="29"/>
      <c r="G816" s="30"/>
    </row>
    <row r="817" spans="1:7">
      <c r="A817" s="27"/>
      <c r="B817" s="27"/>
      <c r="C817" s="27"/>
      <c r="D817" s="27"/>
      <c r="E817" s="28"/>
      <c r="F817" s="29"/>
      <c r="G817" s="30"/>
    </row>
    <row r="818" spans="1:7">
      <c r="A818" s="27"/>
      <c r="B818" s="27"/>
      <c r="C818" s="27"/>
      <c r="D818" s="27"/>
      <c r="E818" s="28"/>
      <c r="F818" s="29"/>
      <c r="G818" s="30"/>
    </row>
    <row r="819" spans="1:7">
      <c r="A819" s="27"/>
      <c r="B819" s="27"/>
      <c r="C819" s="27"/>
      <c r="D819" s="27"/>
      <c r="E819" s="28"/>
      <c r="F819" s="29"/>
      <c r="G819" s="30"/>
    </row>
    <row r="820" spans="1:7">
      <c r="A820" s="27"/>
      <c r="B820" s="27"/>
      <c r="C820" s="27"/>
      <c r="D820" s="27"/>
      <c r="E820" s="28"/>
      <c r="F820" s="29"/>
      <c r="G820" s="30"/>
    </row>
    <row r="821" spans="1:7">
      <c r="A821" s="27"/>
      <c r="B821" s="27"/>
      <c r="C821" s="27"/>
      <c r="D821" s="27"/>
      <c r="E821" s="28"/>
      <c r="F821" s="29"/>
      <c r="G821" s="30"/>
    </row>
    <row r="822" spans="1:7">
      <c r="A822" s="27"/>
      <c r="B822" s="27"/>
      <c r="C822" s="27"/>
      <c r="D822" s="27"/>
      <c r="E822" s="28"/>
      <c r="F822" s="29"/>
      <c r="G822" s="30"/>
    </row>
    <row r="823" spans="1:7">
      <c r="A823" s="27"/>
      <c r="B823" s="27"/>
      <c r="C823" s="27"/>
      <c r="D823" s="27"/>
      <c r="E823" s="28"/>
      <c r="F823" s="29"/>
      <c r="G823" s="30"/>
    </row>
    <row r="824" spans="1:7">
      <c r="A824" s="27"/>
      <c r="B824" s="27"/>
      <c r="C824" s="27"/>
      <c r="D824" s="27"/>
      <c r="E824" s="28"/>
      <c r="F824" s="29"/>
      <c r="G824" s="30"/>
    </row>
    <row r="825" spans="1:7">
      <c r="A825" s="27"/>
      <c r="B825" s="27"/>
      <c r="C825" s="27"/>
      <c r="D825" s="27"/>
      <c r="E825" s="28"/>
      <c r="F825" s="29"/>
      <c r="G825" s="30"/>
    </row>
    <row r="826" spans="1:7">
      <c r="A826" s="27"/>
      <c r="B826" s="27"/>
      <c r="C826" s="27"/>
      <c r="D826" s="27"/>
      <c r="E826" s="28"/>
      <c r="F826" s="29"/>
      <c r="G826" s="30"/>
    </row>
    <row r="827" spans="1:7">
      <c r="A827" s="27"/>
      <c r="B827" s="27"/>
      <c r="C827" s="27"/>
      <c r="D827" s="27"/>
      <c r="E827" s="28"/>
      <c r="F827" s="29"/>
      <c r="G827" s="30"/>
    </row>
    <row r="828" spans="1:7">
      <c r="A828" s="27"/>
      <c r="B828" s="27"/>
      <c r="C828" s="27"/>
      <c r="D828" s="27"/>
      <c r="E828" s="28"/>
      <c r="F828" s="29"/>
      <c r="G828" s="30"/>
    </row>
    <row r="829" spans="1:7">
      <c r="A829" s="63"/>
      <c r="B829" s="63"/>
      <c r="C829" s="63"/>
      <c r="D829" s="63"/>
      <c r="E829" s="64"/>
      <c r="F829" s="65"/>
      <c r="G829" s="66"/>
    </row>
    <row r="830" spans="1:7" ht="24" thickBot="1">
      <c r="A830" s="35">
        <f>SUM(A769:A829)</f>
        <v>47120000</v>
      </c>
      <c r="B830" s="35">
        <f t="shared" ref="B830:D830" si="48">SUM(B769:B829)</f>
        <v>791500</v>
      </c>
      <c r="C830" s="35">
        <f t="shared" si="48"/>
        <v>47911500</v>
      </c>
      <c r="D830" s="35">
        <f t="shared" si="48"/>
        <v>41342578.859999992</v>
      </c>
      <c r="E830" s="36" t="s">
        <v>44</v>
      </c>
      <c r="F830" s="37"/>
      <c r="G830" s="38">
        <f>SUM(G769:G829)</f>
        <v>2719687.8000000003</v>
      </c>
    </row>
    <row r="831" spans="1:7" ht="24" thickTop="1">
      <c r="A831" s="39"/>
      <c r="B831" s="39"/>
      <c r="C831" s="39"/>
      <c r="D831" s="39"/>
      <c r="E831" s="40"/>
      <c r="F831" s="41"/>
      <c r="G831" s="42"/>
    </row>
    <row r="832" spans="1:7">
      <c r="A832" s="6" t="s">
        <v>3</v>
      </c>
      <c r="B832" s="6"/>
      <c r="C832" s="6"/>
      <c r="D832" s="6"/>
      <c r="E832" s="7"/>
      <c r="F832" s="8"/>
      <c r="G832" s="9"/>
    </row>
    <row r="833" spans="1:7">
      <c r="A833" s="16" t="s">
        <v>4</v>
      </c>
      <c r="B833" s="16" t="s">
        <v>5</v>
      </c>
      <c r="C833" s="16" t="s">
        <v>6</v>
      </c>
      <c r="D833" s="16" t="s">
        <v>7</v>
      </c>
      <c r="E833" s="11" t="s">
        <v>8</v>
      </c>
      <c r="F833" s="12" t="s">
        <v>9</v>
      </c>
      <c r="G833" s="13" t="s">
        <v>10</v>
      </c>
    </row>
    <row r="834" spans="1:7">
      <c r="A834" s="16" t="s">
        <v>11</v>
      </c>
      <c r="B834" s="16" t="s">
        <v>12</v>
      </c>
      <c r="C834" s="16" t="s">
        <v>11</v>
      </c>
      <c r="D834" s="16" t="s">
        <v>11</v>
      </c>
      <c r="E834" s="17"/>
      <c r="F834" s="12"/>
      <c r="G834" s="13" t="s">
        <v>13</v>
      </c>
    </row>
    <row r="835" spans="1:7">
      <c r="A835" s="18"/>
      <c r="B835" s="19" t="s">
        <v>14</v>
      </c>
      <c r="C835" s="18"/>
      <c r="D835" s="18"/>
      <c r="E835" s="20"/>
      <c r="F835" s="21"/>
      <c r="G835" s="22" t="s">
        <v>11</v>
      </c>
    </row>
    <row r="836" spans="1:7">
      <c r="A836" s="23"/>
      <c r="B836" s="23"/>
      <c r="C836" s="23"/>
      <c r="D836" s="23"/>
      <c r="E836" s="24" t="s">
        <v>45</v>
      </c>
      <c r="F836" s="25"/>
      <c r="G836" s="26"/>
    </row>
    <row r="837" spans="1:7">
      <c r="A837" s="27">
        <f>[1]โอนงบประมาณ!E242</f>
        <v>10948500</v>
      </c>
      <c r="B837" s="27"/>
      <c r="C837" s="27">
        <f>SUM(A837:B837)</f>
        <v>10948500</v>
      </c>
      <c r="D837" s="27">
        <f t="shared" ref="D837:D851" si="49">G837+D729</f>
        <v>6095866</v>
      </c>
      <c r="E837" s="28" t="s">
        <v>46</v>
      </c>
      <c r="F837" s="29" t="s">
        <v>47</v>
      </c>
      <c r="G837" s="30">
        <v>595104</v>
      </c>
    </row>
    <row r="838" spans="1:7">
      <c r="A838" s="27">
        <f>[1]โอนงบประมาณ!E243</f>
        <v>2484720</v>
      </c>
      <c r="B838" s="27"/>
      <c r="C838" s="27">
        <f t="shared" ref="C838:C846" si="50">SUM(A838:B838)</f>
        <v>2484720</v>
      </c>
      <c r="D838" s="27">
        <f t="shared" si="49"/>
        <v>1656480</v>
      </c>
      <c r="E838" s="28" t="s">
        <v>48</v>
      </c>
      <c r="F838" s="29" t="s">
        <v>49</v>
      </c>
      <c r="G838" s="30">
        <v>207060</v>
      </c>
    </row>
    <row r="839" spans="1:7">
      <c r="A839" s="27">
        <f>[1]โอนงบประมาณ!E244</f>
        <v>11317480</v>
      </c>
      <c r="B839" s="27"/>
      <c r="C839" s="27">
        <f t="shared" si="50"/>
        <v>11317480</v>
      </c>
      <c r="D839" s="27">
        <f t="shared" si="49"/>
        <v>6802940</v>
      </c>
      <c r="E839" s="28" t="s">
        <v>50</v>
      </c>
      <c r="F839" s="29" t="s">
        <v>51</v>
      </c>
      <c r="G839" s="30">
        <v>862375</v>
      </c>
    </row>
    <row r="840" spans="1:7">
      <c r="A840" s="27">
        <f>[1]โอนงบประมาณ!E245</f>
        <v>667800</v>
      </c>
      <c r="B840" s="27"/>
      <c r="C840" s="27">
        <f t="shared" si="50"/>
        <v>667800</v>
      </c>
      <c r="D840" s="27">
        <f t="shared" si="49"/>
        <v>268300</v>
      </c>
      <c r="E840" s="28" t="s">
        <v>52</v>
      </c>
      <c r="F840" s="29" t="s">
        <v>53</v>
      </c>
      <c r="G840" s="30">
        <v>57000</v>
      </c>
    </row>
    <row r="841" spans="1:7">
      <c r="A841" s="27">
        <f>[1]โอนงบประมาณ!E246</f>
        <v>6371500</v>
      </c>
      <c r="B841" s="27"/>
      <c r="C841" s="27">
        <f t="shared" si="50"/>
        <v>6371500</v>
      </c>
      <c r="D841" s="27">
        <f t="shared" si="49"/>
        <v>3376664.48</v>
      </c>
      <c r="E841" s="28" t="s">
        <v>54</v>
      </c>
      <c r="F841" s="29" t="s">
        <v>55</v>
      </c>
      <c r="G841" s="30">
        <v>732283.66</v>
      </c>
    </row>
    <row r="842" spans="1:7">
      <c r="A842" s="27">
        <f>[1]โอนงบประมาณ!E247</f>
        <v>2210000</v>
      </c>
      <c r="B842" s="27"/>
      <c r="C842" s="27">
        <f t="shared" si="50"/>
        <v>2210000</v>
      </c>
      <c r="D842" s="27">
        <f t="shared" si="49"/>
        <v>829676.63</v>
      </c>
      <c r="E842" s="28" t="s">
        <v>56</v>
      </c>
      <c r="F842" s="29" t="s">
        <v>57</v>
      </c>
      <c r="G842" s="30">
        <v>48567.29</v>
      </c>
    </row>
    <row r="843" spans="1:7">
      <c r="A843" s="27">
        <f>[1]โอนงบประมาณ!E248</f>
        <v>314000</v>
      </c>
      <c r="B843" s="27"/>
      <c r="C843" s="27">
        <f t="shared" si="50"/>
        <v>314000</v>
      </c>
      <c r="D843" s="27">
        <f t="shared" si="49"/>
        <v>142983.92000000001</v>
      </c>
      <c r="E843" s="28" t="s">
        <v>58</v>
      </c>
      <c r="F843" s="29" t="s">
        <v>59</v>
      </c>
      <c r="G843" s="30">
        <v>15850.73</v>
      </c>
    </row>
    <row r="844" spans="1:7">
      <c r="A844" s="27">
        <f>[1]โอนงบประมาณ!E249</f>
        <v>96500</v>
      </c>
      <c r="B844" s="27"/>
      <c r="C844" s="27">
        <f t="shared" si="50"/>
        <v>96500</v>
      </c>
      <c r="D844" s="27">
        <f t="shared" si="49"/>
        <v>58300</v>
      </c>
      <c r="E844" s="28" t="s">
        <v>60</v>
      </c>
      <c r="F844" s="29" t="s">
        <v>61</v>
      </c>
      <c r="G844" s="30">
        <v>0</v>
      </c>
    </row>
    <row r="845" spans="1:7">
      <c r="A845" s="27">
        <f>[1]โอนงบประมาณ!E250</f>
        <v>10097112.27</v>
      </c>
      <c r="B845" s="27">
        <v>779000</v>
      </c>
      <c r="C845" s="27">
        <f t="shared" si="50"/>
        <v>10876112.27</v>
      </c>
      <c r="D845" s="27">
        <f t="shared" si="49"/>
        <v>2995796</v>
      </c>
      <c r="E845" s="28" t="s">
        <v>62</v>
      </c>
      <c r="F845" s="29" t="s">
        <v>63</v>
      </c>
      <c r="G845" s="30">
        <v>489796</v>
      </c>
    </row>
    <row r="846" spans="1:7">
      <c r="A846" s="27">
        <f>[1]โอนงบประมาณ!E251</f>
        <v>2612387.73</v>
      </c>
      <c r="B846" s="27"/>
      <c r="C846" s="27">
        <f t="shared" si="50"/>
        <v>2612387.73</v>
      </c>
      <c r="D846" s="27">
        <f t="shared" si="49"/>
        <v>2209775.46</v>
      </c>
      <c r="E846" s="28" t="s">
        <v>64</v>
      </c>
      <c r="F846" s="29" t="s">
        <v>65</v>
      </c>
      <c r="G846" s="30">
        <v>453000</v>
      </c>
    </row>
    <row r="847" spans="1:7">
      <c r="A847" s="27">
        <f>[1]โอนงบประมาณ!E252</f>
        <v>0</v>
      </c>
      <c r="B847" s="27"/>
      <c r="C847" s="27"/>
      <c r="D847" s="27">
        <f t="shared" si="49"/>
        <v>0</v>
      </c>
      <c r="E847" s="28" t="s">
        <v>66</v>
      </c>
      <c r="F847" s="29" t="s">
        <v>67</v>
      </c>
      <c r="G847" s="30">
        <v>0</v>
      </c>
    </row>
    <row r="848" spans="1:7">
      <c r="A848" s="27"/>
      <c r="B848" s="27"/>
      <c r="C848" s="27"/>
      <c r="D848" s="27">
        <f t="shared" si="49"/>
        <v>1572768</v>
      </c>
      <c r="E848" s="28" t="s">
        <v>43</v>
      </c>
      <c r="F848" s="29" t="s">
        <v>68</v>
      </c>
      <c r="G848" s="30">
        <v>150400</v>
      </c>
    </row>
    <row r="849" spans="1:7">
      <c r="A849" s="27"/>
      <c r="B849" s="27"/>
      <c r="C849" s="27"/>
      <c r="D849" s="27">
        <f t="shared" si="49"/>
        <v>8255178.5999999996</v>
      </c>
      <c r="E849" s="28" t="s">
        <v>69</v>
      </c>
      <c r="F849" s="29" t="s">
        <v>70</v>
      </c>
      <c r="G849" s="30">
        <v>0</v>
      </c>
    </row>
    <row r="850" spans="1:7">
      <c r="A850" s="27"/>
      <c r="B850" s="27"/>
      <c r="C850" s="27"/>
      <c r="D850" s="27">
        <f t="shared" si="49"/>
        <v>2577998.69</v>
      </c>
      <c r="E850" s="28" t="s">
        <v>71</v>
      </c>
      <c r="F850" s="29" t="s">
        <v>72</v>
      </c>
      <c r="G850" s="30">
        <f>17621.56+2600+780+7304+216689</f>
        <v>244994.56</v>
      </c>
    </row>
    <row r="851" spans="1:7">
      <c r="A851" s="27"/>
      <c r="B851" s="27"/>
      <c r="C851" s="27"/>
      <c r="D851" s="27">
        <f t="shared" si="49"/>
        <v>0</v>
      </c>
      <c r="E851" s="28" t="s">
        <v>74</v>
      </c>
      <c r="F851" s="29"/>
      <c r="G851" s="30"/>
    </row>
    <row r="852" spans="1:7">
      <c r="A852" s="27"/>
      <c r="B852" s="27"/>
      <c r="C852" s="27"/>
      <c r="D852" s="27"/>
      <c r="E852" s="28"/>
      <c r="F852" s="29"/>
      <c r="G852" s="30"/>
    </row>
    <row r="853" spans="1:7">
      <c r="A853" s="27"/>
      <c r="B853" s="27"/>
      <c r="C853" s="27"/>
      <c r="D853" s="27"/>
      <c r="E853" s="28"/>
      <c r="F853" s="29"/>
      <c r="G853" s="30"/>
    </row>
    <row r="854" spans="1:7">
      <c r="A854" s="31"/>
      <c r="B854" s="31"/>
      <c r="C854" s="31"/>
      <c r="D854" s="31"/>
      <c r="E854" s="28"/>
      <c r="F854" s="33"/>
      <c r="G854" s="34"/>
    </row>
    <row r="855" spans="1:7">
      <c r="A855" s="43">
        <f>SUM(A837:A854)</f>
        <v>47119999.999999993</v>
      </c>
      <c r="B855" s="43">
        <f t="shared" ref="B855:C855" si="51">SUM(B837:B854)</f>
        <v>779000</v>
      </c>
      <c r="C855" s="43">
        <f t="shared" si="51"/>
        <v>47898999.999999993</v>
      </c>
      <c r="D855" s="43">
        <f>SUM(D837:D854)</f>
        <v>36842727.780000001</v>
      </c>
      <c r="E855" s="44" t="s">
        <v>75</v>
      </c>
      <c r="F855" s="45"/>
      <c r="G855" s="46">
        <f>SUM(G837:G854)</f>
        <v>3856431.24</v>
      </c>
    </row>
    <row r="856" spans="1:7">
      <c r="A856" s="15"/>
      <c r="B856" s="15"/>
      <c r="C856" s="15"/>
      <c r="D856" s="23">
        <f>D830-D855</f>
        <v>4499851.0799999908</v>
      </c>
      <c r="E856" s="47" t="s">
        <v>76</v>
      </c>
      <c r="F856" s="48"/>
      <c r="G856" s="26"/>
    </row>
    <row r="857" spans="1:7">
      <c r="A857" s="15"/>
      <c r="B857" s="15"/>
      <c r="C857" s="15"/>
      <c r="D857" s="27"/>
      <c r="E857" s="47" t="s">
        <v>77</v>
      </c>
      <c r="F857" s="48"/>
      <c r="G857" s="30"/>
    </row>
    <row r="858" spans="1:7">
      <c r="A858" s="15"/>
      <c r="B858" s="15"/>
      <c r="C858" s="15"/>
      <c r="D858" s="31"/>
      <c r="E858" s="47" t="s">
        <v>78</v>
      </c>
      <c r="F858" s="48"/>
      <c r="G858" s="34">
        <v>-1136743.44</v>
      </c>
    </row>
    <row r="859" spans="1:7" ht="24" thickBot="1">
      <c r="A859" s="15"/>
      <c r="B859" s="15"/>
      <c r="C859" s="15"/>
      <c r="D859" s="35">
        <f>D767+D856</f>
        <v>27597773.329999991</v>
      </c>
      <c r="E859" s="47" t="s">
        <v>79</v>
      </c>
      <c r="F859" s="48"/>
      <c r="G859" s="38">
        <f>G767+G858</f>
        <v>27597773.329999994</v>
      </c>
    </row>
    <row r="860" spans="1:7" ht="24" thickTop="1"/>
    <row r="862" spans="1:7">
      <c r="A862" s="51"/>
      <c r="B862" s="51"/>
      <c r="C862" s="51"/>
      <c r="D862" s="51"/>
      <c r="E862" s="52"/>
      <c r="F862" s="53"/>
      <c r="G862" s="51"/>
    </row>
    <row r="863" spans="1:7">
      <c r="A863" s="51"/>
      <c r="B863" s="51"/>
      <c r="C863" s="51"/>
      <c r="D863" s="51"/>
      <c r="E863" s="52"/>
      <c r="F863" s="53"/>
      <c r="G863" s="51"/>
    </row>
    <row r="864" spans="1:7">
      <c r="A864" s="51"/>
      <c r="B864" s="51"/>
      <c r="C864" s="51"/>
      <c r="D864" s="51"/>
      <c r="E864" s="52"/>
      <c r="F864" s="53"/>
      <c r="G864" s="54"/>
    </row>
    <row r="865" spans="1:7">
      <c r="A865" s="56"/>
      <c r="B865" s="56"/>
      <c r="C865" s="56"/>
      <c r="D865" s="56"/>
      <c r="E865" s="57"/>
      <c r="F865" s="58"/>
      <c r="G865" s="56"/>
    </row>
    <row r="868" spans="1:7">
      <c r="A868" s="1" t="s">
        <v>0</v>
      </c>
      <c r="B868" s="1"/>
      <c r="C868" s="1"/>
      <c r="D868" s="1"/>
      <c r="E868" s="1"/>
      <c r="F868" s="1"/>
      <c r="G868" s="1"/>
    </row>
    <row r="869" spans="1:7">
      <c r="A869" s="1" t="s">
        <v>1</v>
      </c>
      <c r="B869" s="1"/>
      <c r="C869" s="1"/>
      <c r="D869" s="1"/>
      <c r="E869" s="1"/>
      <c r="F869" s="1"/>
      <c r="G869" s="1"/>
    </row>
    <row r="870" spans="1:7">
      <c r="A870" s="4" t="s">
        <v>92</v>
      </c>
      <c r="B870" s="4"/>
      <c r="C870" s="4"/>
      <c r="D870" s="4"/>
      <c r="E870" s="4"/>
      <c r="F870" s="4"/>
      <c r="G870" s="4"/>
    </row>
    <row r="871" spans="1:7">
      <c r="A871" s="5" t="s">
        <v>3</v>
      </c>
      <c r="B871" s="6"/>
      <c r="C871" s="6"/>
      <c r="D871" s="6"/>
      <c r="E871" s="7"/>
      <c r="F871" s="8"/>
      <c r="G871" s="9"/>
    </row>
    <row r="872" spans="1:7">
      <c r="A872" s="10" t="s">
        <v>4</v>
      </c>
      <c r="B872" s="10" t="s">
        <v>5</v>
      </c>
      <c r="C872" s="10" t="s">
        <v>6</v>
      </c>
      <c r="D872" s="10" t="s">
        <v>7</v>
      </c>
      <c r="E872" s="11" t="s">
        <v>8</v>
      </c>
      <c r="F872" s="12" t="s">
        <v>9</v>
      </c>
      <c r="G872" s="13" t="s">
        <v>10</v>
      </c>
    </row>
    <row r="873" spans="1:7">
      <c r="A873" s="16" t="s">
        <v>11</v>
      </c>
      <c r="B873" s="16" t="s">
        <v>12</v>
      </c>
      <c r="C873" s="16" t="s">
        <v>11</v>
      </c>
      <c r="D873" s="16" t="s">
        <v>11</v>
      </c>
      <c r="E873" s="17"/>
      <c r="F873" s="12"/>
      <c r="G873" s="13" t="s">
        <v>13</v>
      </c>
    </row>
    <row r="874" spans="1:7">
      <c r="A874" s="18"/>
      <c r="B874" s="19" t="s">
        <v>14</v>
      </c>
      <c r="C874" s="18"/>
      <c r="D874" s="18"/>
      <c r="E874" s="20"/>
      <c r="F874" s="21"/>
      <c r="G874" s="22" t="s">
        <v>11</v>
      </c>
    </row>
    <row r="875" spans="1:7">
      <c r="A875" s="23"/>
      <c r="B875" s="23"/>
      <c r="C875" s="23"/>
      <c r="D875" s="23">
        <v>23097922.25</v>
      </c>
      <c r="E875" s="24" t="s">
        <v>15</v>
      </c>
      <c r="F875" s="25"/>
      <c r="G875" s="26">
        <f>G859</f>
        <v>27597773.329999994</v>
      </c>
    </row>
    <row r="876" spans="1:7">
      <c r="A876" s="27"/>
      <c r="B876" s="27"/>
      <c r="C876" s="27"/>
      <c r="D876" s="27"/>
      <c r="E876" s="28" t="s">
        <v>16</v>
      </c>
      <c r="F876" s="29"/>
      <c r="G876" s="30"/>
    </row>
    <row r="877" spans="1:7">
      <c r="A877" s="27">
        <v>245120</v>
      </c>
      <c r="B877" s="27">
        <v>0</v>
      </c>
      <c r="C877" s="27">
        <f>SUM(A877:B877)</f>
        <v>245120</v>
      </c>
      <c r="D877" s="27">
        <f>G877+D769</f>
        <v>161034.93</v>
      </c>
      <c r="E877" s="28" t="s">
        <v>17</v>
      </c>
      <c r="F877" s="29" t="s">
        <v>18</v>
      </c>
      <c r="G877" s="30">
        <f>51284.81+339.34</f>
        <v>51624.149999999994</v>
      </c>
    </row>
    <row r="878" spans="1:7">
      <c r="A878" s="27">
        <v>404550</v>
      </c>
      <c r="B878" s="27">
        <v>0</v>
      </c>
      <c r="C878" s="27">
        <f t="shared" ref="C878:C884" si="52">SUM(A878:B878)</f>
        <v>404550</v>
      </c>
      <c r="D878" s="27">
        <f t="shared" ref="D878:D899" si="53">G878+D770</f>
        <v>151210</v>
      </c>
      <c r="E878" s="28" t="s">
        <v>19</v>
      </c>
      <c r="F878" s="29" t="s">
        <v>20</v>
      </c>
      <c r="G878" s="30">
        <v>14670</v>
      </c>
    </row>
    <row r="879" spans="1:7">
      <c r="A879" s="27">
        <v>133000</v>
      </c>
      <c r="B879" s="27">
        <v>0</v>
      </c>
      <c r="C879" s="27">
        <f t="shared" si="52"/>
        <v>133000</v>
      </c>
      <c r="D879" s="27">
        <f t="shared" si="53"/>
        <v>112843.18000000001</v>
      </c>
      <c r="E879" s="28" t="s">
        <v>21</v>
      </c>
      <c r="F879" s="29" t="s">
        <v>22</v>
      </c>
      <c r="G879" s="30">
        <v>4273.97</v>
      </c>
    </row>
    <row r="880" spans="1:7">
      <c r="A880" s="27">
        <v>0</v>
      </c>
      <c r="B880" s="27">
        <v>0</v>
      </c>
      <c r="C880" s="27">
        <f t="shared" si="52"/>
        <v>0</v>
      </c>
      <c r="D880" s="27">
        <f t="shared" si="53"/>
        <v>0</v>
      </c>
      <c r="E880" s="28" t="s">
        <v>23</v>
      </c>
      <c r="F880" s="29" t="s">
        <v>24</v>
      </c>
      <c r="G880" s="30">
        <v>0</v>
      </c>
    </row>
    <row r="881" spans="1:7">
      <c r="A881" s="27">
        <v>10000</v>
      </c>
      <c r="B881" s="27">
        <v>0</v>
      </c>
      <c r="C881" s="27">
        <f t="shared" si="52"/>
        <v>10000</v>
      </c>
      <c r="D881" s="27">
        <f t="shared" si="53"/>
        <v>1942.2</v>
      </c>
      <c r="E881" s="28" t="s">
        <v>25</v>
      </c>
      <c r="F881" s="29" t="s">
        <v>26</v>
      </c>
      <c r="G881" s="30">
        <f>332+0.5+0.6+2.1</f>
        <v>335.20000000000005</v>
      </c>
    </row>
    <row r="882" spans="1:7">
      <c r="A882" s="27">
        <v>1000</v>
      </c>
      <c r="B882" s="27">
        <v>0</v>
      </c>
      <c r="C882" s="27">
        <f t="shared" si="52"/>
        <v>1000</v>
      </c>
      <c r="D882" s="27">
        <f t="shared" si="53"/>
        <v>1513</v>
      </c>
      <c r="E882" s="28" t="s">
        <v>27</v>
      </c>
      <c r="F882" s="29" t="s">
        <v>28</v>
      </c>
      <c r="G882" s="30">
        <v>0</v>
      </c>
    </row>
    <row r="883" spans="1:7">
      <c r="A883" s="27">
        <v>16206330</v>
      </c>
      <c r="B883" s="27">
        <v>0</v>
      </c>
      <c r="C883" s="27">
        <f t="shared" si="52"/>
        <v>16206330</v>
      </c>
      <c r="D883" s="27">
        <f t="shared" si="53"/>
        <v>12212563.289999999</v>
      </c>
      <c r="E883" s="28" t="s">
        <v>29</v>
      </c>
      <c r="F883" s="29" t="s">
        <v>30</v>
      </c>
      <c r="G883" s="30">
        <v>1464871.51</v>
      </c>
    </row>
    <row r="884" spans="1:7">
      <c r="A884" s="27">
        <v>30120000</v>
      </c>
      <c r="B884" s="27">
        <v>0</v>
      </c>
      <c r="C884" s="27">
        <f t="shared" si="52"/>
        <v>30120000</v>
      </c>
      <c r="D884" s="27">
        <f t="shared" si="53"/>
        <v>22493515</v>
      </c>
      <c r="E884" s="28" t="s">
        <v>31</v>
      </c>
      <c r="F884" s="29" t="s">
        <v>32</v>
      </c>
      <c r="G884" s="30">
        <v>745200</v>
      </c>
    </row>
    <row r="885" spans="1:7">
      <c r="A885" s="27"/>
      <c r="B885" s="27"/>
      <c r="C885" s="27"/>
      <c r="D885" s="27">
        <f t="shared" si="53"/>
        <v>475456</v>
      </c>
      <c r="E885" s="28" t="s">
        <v>33</v>
      </c>
      <c r="F885" s="29"/>
      <c r="G885" s="30">
        <v>30315</v>
      </c>
    </row>
    <row r="886" spans="1:7">
      <c r="A886" s="27"/>
      <c r="B886" s="27"/>
      <c r="C886" s="27"/>
      <c r="D886" s="27">
        <f t="shared" si="53"/>
        <v>0</v>
      </c>
      <c r="E886" s="28" t="s">
        <v>34</v>
      </c>
      <c r="F886" s="29"/>
      <c r="G886" s="30"/>
    </row>
    <row r="887" spans="1:7">
      <c r="A887" s="27"/>
      <c r="B887" s="27"/>
      <c r="C887" s="27"/>
      <c r="D887" s="27">
        <f t="shared" si="53"/>
        <v>2067.9</v>
      </c>
      <c r="E887" s="28" t="s">
        <v>35</v>
      </c>
      <c r="F887" s="29"/>
      <c r="G887" s="30">
        <v>30.96</v>
      </c>
    </row>
    <row r="888" spans="1:7">
      <c r="A888" s="27"/>
      <c r="B888" s="27"/>
      <c r="C888" s="27"/>
      <c r="D888" s="27">
        <f t="shared" si="53"/>
        <v>140997.12999999998</v>
      </c>
      <c r="E888" s="28" t="s">
        <v>36</v>
      </c>
      <c r="F888" s="29"/>
      <c r="G888" s="30">
        <v>21198.52</v>
      </c>
    </row>
    <row r="889" spans="1:7">
      <c r="A889" s="27"/>
      <c r="B889" s="27"/>
      <c r="C889" s="27"/>
      <c r="D889" s="27">
        <f t="shared" si="53"/>
        <v>69819.42</v>
      </c>
      <c r="E889" s="28" t="s">
        <v>37</v>
      </c>
      <c r="F889" s="29"/>
      <c r="G889" s="30">
        <v>1400</v>
      </c>
    </row>
    <row r="890" spans="1:7">
      <c r="A890" s="27"/>
      <c r="B890" s="27"/>
      <c r="C890" s="27"/>
      <c r="D890" s="27">
        <f t="shared" si="53"/>
        <v>9588.94</v>
      </c>
      <c r="E890" s="28" t="s">
        <v>38</v>
      </c>
      <c r="F890" s="29"/>
      <c r="G890" s="30">
        <v>172.96</v>
      </c>
    </row>
    <row r="891" spans="1:7">
      <c r="A891" s="27"/>
      <c r="B891" s="27"/>
      <c r="C891" s="27"/>
      <c r="D891" s="27">
        <f t="shared" si="53"/>
        <v>2720000</v>
      </c>
      <c r="E891" s="28" t="s">
        <v>39</v>
      </c>
      <c r="F891" s="29"/>
      <c r="G891" s="30"/>
    </row>
    <row r="892" spans="1:7">
      <c r="A892" s="27"/>
      <c r="B892" s="27"/>
      <c r="C892" s="27"/>
      <c r="D892" s="27">
        <f t="shared" si="53"/>
        <v>0</v>
      </c>
      <c r="E892" s="28" t="s">
        <v>40</v>
      </c>
      <c r="F892" s="29"/>
      <c r="G892" s="30"/>
    </row>
    <row r="893" spans="1:7">
      <c r="A893" s="27"/>
      <c r="B893" s="27"/>
      <c r="C893" s="27"/>
      <c r="D893" s="27">
        <f t="shared" si="53"/>
        <v>65736</v>
      </c>
      <c r="E893" s="28" t="s">
        <v>41</v>
      </c>
      <c r="F893" s="29"/>
      <c r="G893" s="30">
        <v>7304</v>
      </c>
    </row>
    <row r="894" spans="1:7">
      <c r="A894" s="27"/>
      <c r="B894" s="27"/>
      <c r="C894" s="27"/>
      <c r="D894" s="27">
        <f t="shared" si="53"/>
        <v>2194175.4500000002</v>
      </c>
      <c r="E894" s="28" t="s">
        <v>42</v>
      </c>
      <c r="F894" s="29"/>
      <c r="G894" s="30">
        <v>211090.41</v>
      </c>
    </row>
    <row r="895" spans="1:7">
      <c r="A895" s="27"/>
      <c r="B895" s="27"/>
      <c r="C895" s="27"/>
      <c r="D895" s="27">
        <f t="shared" si="53"/>
        <v>1437998</v>
      </c>
      <c r="E895" s="28" t="s">
        <v>43</v>
      </c>
      <c r="F895" s="29"/>
      <c r="G895" s="30">
        <f>132300+143200</f>
        <v>275500</v>
      </c>
    </row>
    <row r="896" spans="1:7">
      <c r="A896" s="27"/>
      <c r="B896" s="27"/>
      <c r="C896" s="27"/>
      <c r="D896" s="27">
        <f t="shared" si="53"/>
        <v>11120</v>
      </c>
      <c r="E896" s="28" t="s">
        <v>81</v>
      </c>
      <c r="F896" s="29"/>
      <c r="G896" s="30"/>
    </row>
    <row r="897" spans="1:7">
      <c r="A897" s="27"/>
      <c r="B897" s="27"/>
      <c r="C897" s="27"/>
      <c r="D897" s="27">
        <f t="shared" si="53"/>
        <v>160</v>
      </c>
      <c r="E897" s="28" t="s">
        <v>54</v>
      </c>
      <c r="F897" s="29"/>
      <c r="G897" s="30"/>
    </row>
    <row r="898" spans="1:7">
      <c r="A898" s="27"/>
      <c r="B898" s="27">
        <f>D898</f>
        <v>2851500</v>
      </c>
      <c r="C898" s="27">
        <f t="shared" ref="C898:C899" si="54">SUM(A898:B898)</f>
        <v>2851500</v>
      </c>
      <c r="D898" s="27">
        <f t="shared" si="53"/>
        <v>2851500</v>
      </c>
      <c r="E898" s="28" t="s">
        <v>84</v>
      </c>
      <c r="F898" s="29"/>
      <c r="G898" s="30">
        <v>2060000</v>
      </c>
    </row>
    <row r="899" spans="1:7">
      <c r="A899" s="27"/>
      <c r="B899" s="27"/>
      <c r="C899" s="27">
        <f t="shared" si="54"/>
        <v>0</v>
      </c>
      <c r="D899" s="27">
        <f t="shared" si="53"/>
        <v>799.37</v>
      </c>
      <c r="E899" s="28" t="s">
        <v>87</v>
      </c>
      <c r="F899" s="29"/>
      <c r="G899" s="30"/>
    </row>
    <row r="900" spans="1:7">
      <c r="A900" s="31"/>
      <c r="B900" s="31"/>
      <c r="C900" s="31"/>
      <c r="D900" s="27"/>
      <c r="E900" s="68"/>
      <c r="F900" s="33"/>
      <c r="G900" s="34"/>
    </row>
    <row r="901" spans="1:7">
      <c r="A901" s="31"/>
      <c r="B901" s="31"/>
      <c r="C901" s="31"/>
      <c r="D901" s="27"/>
      <c r="E901" s="32"/>
      <c r="F901" s="33"/>
      <c r="G901" s="34"/>
    </row>
    <row r="902" spans="1:7">
      <c r="A902" s="31"/>
      <c r="B902" s="31"/>
      <c r="C902" s="31"/>
      <c r="D902" s="27"/>
      <c r="E902" s="32"/>
      <c r="F902" s="33"/>
      <c r="G902" s="34"/>
    </row>
    <row r="903" spans="1:7">
      <c r="A903" s="63"/>
      <c r="B903" s="63"/>
      <c r="C903" s="63"/>
      <c r="D903" s="27"/>
      <c r="E903" s="64"/>
      <c r="F903" s="65"/>
      <c r="G903" s="66"/>
    </row>
    <row r="904" spans="1:7">
      <c r="A904" s="23"/>
      <c r="B904" s="23"/>
      <c r="C904" s="23"/>
      <c r="D904" s="27">
        <f t="shared" ref="D904:D911" si="55">G904+D796</f>
        <v>16001.84</v>
      </c>
      <c r="E904" s="67" t="s">
        <v>66</v>
      </c>
      <c r="F904" s="25"/>
      <c r="G904" s="26"/>
    </row>
    <row r="905" spans="1:7">
      <c r="A905" s="27"/>
      <c r="B905" s="27"/>
      <c r="C905" s="27"/>
      <c r="D905" s="27">
        <f t="shared" si="55"/>
        <v>418387.73</v>
      </c>
      <c r="E905" s="28" t="s">
        <v>64</v>
      </c>
      <c r="F905" s="29"/>
      <c r="G905" s="30"/>
    </row>
    <row r="906" spans="1:7">
      <c r="A906" s="27"/>
      <c r="B906" s="27"/>
      <c r="C906" s="27"/>
      <c r="D906" s="27">
        <f t="shared" si="55"/>
        <v>674560</v>
      </c>
      <c r="E906" s="28" t="s">
        <v>89</v>
      </c>
      <c r="F906" s="29"/>
      <c r="G906" s="30"/>
    </row>
    <row r="907" spans="1:7">
      <c r="A907" s="27"/>
      <c r="B907" s="27"/>
      <c r="C907" s="27"/>
      <c r="D907" s="27">
        <f t="shared" si="55"/>
        <v>350</v>
      </c>
      <c r="E907" s="28" t="s">
        <v>52</v>
      </c>
      <c r="F907" s="29"/>
      <c r="G907" s="30"/>
    </row>
    <row r="908" spans="1:7">
      <c r="A908" s="27"/>
      <c r="B908" s="27"/>
      <c r="C908" s="27"/>
      <c r="D908" s="27">
        <f t="shared" si="55"/>
        <v>1800</v>
      </c>
      <c r="E908" s="28" t="s">
        <v>46</v>
      </c>
      <c r="F908" s="29"/>
      <c r="G908" s="30"/>
    </row>
    <row r="909" spans="1:7">
      <c r="A909" s="27"/>
      <c r="B909" s="27"/>
      <c r="C909" s="27"/>
      <c r="D909" s="27">
        <f t="shared" si="55"/>
        <v>5426.16</v>
      </c>
      <c r="E909" s="28" t="s">
        <v>58</v>
      </c>
      <c r="F909" s="29"/>
      <c r="G909" s="30"/>
    </row>
    <row r="910" spans="1:7">
      <c r="A910" s="27"/>
      <c r="B910" s="27"/>
      <c r="C910" s="27"/>
      <c r="D910" s="27">
        <f t="shared" si="55"/>
        <v>1588.87</v>
      </c>
      <c r="E910" s="28" t="s">
        <v>93</v>
      </c>
      <c r="F910" s="29"/>
      <c r="G910" s="30">
        <v>1588.87</v>
      </c>
    </row>
    <row r="911" spans="1:7">
      <c r="A911" s="27"/>
      <c r="B911" s="27"/>
      <c r="C911" s="27"/>
      <c r="D911" s="27">
        <f t="shared" si="55"/>
        <v>3.2</v>
      </c>
      <c r="E911" s="28" t="s">
        <v>94</v>
      </c>
      <c r="F911" s="29"/>
      <c r="G911" s="30">
        <f>0.5+0.6+2.1</f>
        <v>3.2</v>
      </c>
    </row>
    <row r="912" spans="1:7">
      <c r="A912" s="27"/>
      <c r="B912" s="27"/>
      <c r="C912" s="27"/>
      <c r="D912" s="27"/>
      <c r="E912" s="28"/>
      <c r="F912" s="29"/>
      <c r="G912" s="30"/>
    </row>
    <row r="913" spans="1:7">
      <c r="A913" s="27"/>
      <c r="B913" s="27"/>
      <c r="C913" s="27"/>
      <c r="D913" s="27"/>
      <c r="E913" s="28"/>
      <c r="F913" s="29"/>
      <c r="G913" s="30"/>
    </row>
    <row r="914" spans="1:7">
      <c r="A914" s="27"/>
      <c r="B914" s="27"/>
      <c r="C914" s="27"/>
      <c r="D914" s="27"/>
      <c r="E914" s="28"/>
      <c r="F914" s="29"/>
      <c r="G914" s="30"/>
    </row>
    <row r="915" spans="1:7">
      <c r="A915" s="27"/>
      <c r="B915" s="27"/>
      <c r="C915" s="27"/>
      <c r="D915" s="27"/>
      <c r="E915" s="28"/>
      <c r="F915" s="29"/>
      <c r="G915" s="30"/>
    </row>
    <row r="916" spans="1:7">
      <c r="A916" s="27"/>
      <c r="B916" s="27"/>
      <c r="C916" s="27"/>
      <c r="D916" s="27"/>
      <c r="E916" s="28"/>
      <c r="F916" s="29"/>
      <c r="G916" s="30"/>
    </row>
    <row r="917" spans="1:7">
      <c r="A917" s="27"/>
      <c r="B917" s="27"/>
      <c r="C917" s="27"/>
      <c r="D917" s="27"/>
      <c r="E917" s="28"/>
      <c r="F917" s="29"/>
      <c r="G917" s="30"/>
    </row>
    <row r="918" spans="1:7">
      <c r="A918" s="27"/>
      <c r="B918" s="27"/>
      <c r="C918" s="27"/>
      <c r="D918" s="27"/>
      <c r="E918" s="28"/>
      <c r="F918" s="29"/>
      <c r="G918" s="30"/>
    </row>
    <row r="919" spans="1:7">
      <c r="A919" s="27"/>
      <c r="B919" s="27"/>
      <c r="C919" s="27"/>
      <c r="D919" s="27"/>
      <c r="E919" s="28"/>
      <c r="F919" s="29"/>
      <c r="G919" s="30"/>
    </row>
    <row r="920" spans="1:7">
      <c r="A920" s="27"/>
      <c r="B920" s="27"/>
      <c r="C920" s="27"/>
      <c r="D920" s="27"/>
      <c r="E920" s="28"/>
      <c r="F920" s="29"/>
      <c r="G920" s="30"/>
    </row>
    <row r="921" spans="1:7">
      <c r="A921" s="27"/>
      <c r="B921" s="27"/>
      <c r="C921" s="27"/>
      <c r="D921" s="27"/>
      <c r="E921" s="28"/>
      <c r="F921" s="29"/>
      <c r="G921" s="30"/>
    </row>
    <row r="922" spans="1:7">
      <c r="A922" s="27"/>
      <c r="B922" s="27"/>
      <c r="C922" s="27"/>
      <c r="D922" s="27"/>
      <c r="E922" s="28"/>
      <c r="F922" s="29"/>
      <c r="G922" s="30"/>
    </row>
    <row r="923" spans="1:7">
      <c r="A923" s="27"/>
      <c r="B923" s="27"/>
      <c r="C923" s="27"/>
      <c r="D923" s="27"/>
      <c r="E923" s="28"/>
      <c r="F923" s="29"/>
      <c r="G923" s="30"/>
    </row>
    <row r="924" spans="1:7">
      <c r="A924" s="27"/>
      <c r="B924" s="27"/>
      <c r="C924" s="27"/>
      <c r="D924" s="27"/>
      <c r="E924" s="28"/>
      <c r="F924" s="29"/>
      <c r="G924" s="30"/>
    </row>
    <row r="925" spans="1:7">
      <c r="A925" s="27"/>
      <c r="B925" s="27"/>
      <c r="C925" s="27"/>
      <c r="D925" s="27"/>
      <c r="E925" s="28"/>
      <c r="F925" s="29"/>
      <c r="G925" s="30"/>
    </row>
    <row r="926" spans="1:7">
      <c r="A926" s="27"/>
      <c r="B926" s="27"/>
      <c r="C926" s="27"/>
      <c r="D926" s="27"/>
      <c r="E926" s="28"/>
      <c r="F926" s="29"/>
      <c r="G926" s="30"/>
    </row>
    <row r="927" spans="1:7">
      <c r="A927" s="27"/>
      <c r="B927" s="27"/>
      <c r="C927" s="27"/>
      <c r="D927" s="27"/>
      <c r="E927" s="28"/>
      <c r="F927" s="29"/>
      <c r="G927" s="30"/>
    </row>
    <row r="928" spans="1:7">
      <c r="A928" s="27"/>
      <c r="B928" s="27"/>
      <c r="C928" s="27"/>
      <c r="D928" s="27"/>
      <c r="E928" s="28"/>
      <c r="F928" s="29"/>
      <c r="G928" s="30"/>
    </row>
    <row r="929" spans="1:7">
      <c r="A929" s="27"/>
      <c r="B929" s="27"/>
      <c r="C929" s="27"/>
      <c r="D929" s="27"/>
      <c r="E929" s="28"/>
      <c r="F929" s="29"/>
      <c r="G929" s="30"/>
    </row>
    <row r="930" spans="1:7">
      <c r="A930" s="27"/>
      <c r="B930" s="27"/>
      <c r="C930" s="27"/>
      <c r="D930" s="27"/>
      <c r="E930" s="28"/>
      <c r="F930" s="29"/>
      <c r="G930" s="30"/>
    </row>
    <row r="931" spans="1:7">
      <c r="A931" s="27"/>
      <c r="B931" s="27"/>
      <c r="C931" s="27"/>
      <c r="D931" s="27"/>
      <c r="E931" s="28"/>
      <c r="F931" s="29"/>
      <c r="G931" s="30"/>
    </row>
    <row r="932" spans="1:7">
      <c r="A932" s="27"/>
      <c r="B932" s="27"/>
      <c r="C932" s="27"/>
      <c r="D932" s="27"/>
      <c r="E932" s="28"/>
      <c r="F932" s="29"/>
      <c r="G932" s="30"/>
    </row>
    <row r="933" spans="1:7">
      <c r="A933" s="27"/>
      <c r="B933" s="27"/>
      <c r="C933" s="27"/>
      <c r="D933" s="27"/>
      <c r="E933" s="28"/>
      <c r="F933" s="29"/>
      <c r="G933" s="30"/>
    </row>
    <row r="934" spans="1:7">
      <c r="A934" s="27"/>
      <c r="B934" s="27"/>
      <c r="C934" s="27"/>
      <c r="D934" s="27"/>
      <c r="E934" s="28"/>
      <c r="F934" s="29"/>
      <c r="G934" s="30"/>
    </row>
    <row r="935" spans="1:7">
      <c r="A935" s="27"/>
      <c r="B935" s="27"/>
      <c r="C935" s="27"/>
      <c r="D935" s="27"/>
      <c r="E935" s="28"/>
      <c r="F935" s="29"/>
      <c r="G935" s="30"/>
    </row>
    <row r="936" spans="1:7">
      <c r="A936" s="27"/>
      <c r="B936" s="27"/>
      <c r="C936" s="27"/>
      <c r="D936" s="27"/>
      <c r="E936" s="28"/>
      <c r="F936" s="29"/>
      <c r="G936" s="30"/>
    </row>
    <row r="937" spans="1:7">
      <c r="A937" s="63"/>
      <c r="B937" s="63"/>
      <c r="C937" s="63"/>
      <c r="D937" s="63"/>
      <c r="E937" s="64"/>
      <c r="F937" s="65"/>
      <c r="G937" s="66"/>
    </row>
    <row r="938" spans="1:7" ht="24" thickBot="1">
      <c r="A938" s="35">
        <f>SUM(A877:A937)</f>
        <v>47120000</v>
      </c>
      <c r="B938" s="35">
        <f t="shared" ref="B938:D938" si="56">SUM(B877:B937)</f>
        <v>2851500</v>
      </c>
      <c r="C938" s="35">
        <f t="shared" si="56"/>
        <v>49971500</v>
      </c>
      <c r="D938" s="35">
        <f t="shared" si="56"/>
        <v>46232157.609999999</v>
      </c>
      <c r="E938" s="36" t="s">
        <v>44</v>
      </c>
      <c r="F938" s="37"/>
      <c r="G938" s="38">
        <f>SUM(G877:G937)</f>
        <v>4889578.75</v>
      </c>
    </row>
    <row r="939" spans="1:7" ht="24" thickTop="1">
      <c r="A939" s="39"/>
      <c r="B939" s="39"/>
      <c r="C939" s="39"/>
      <c r="D939" s="39"/>
      <c r="E939" s="40"/>
      <c r="F939" s="41"/>
      <c r="G939" s="42"/>
    </row>
    <row r="940" spans="1:7">
      <c r="A940" s="6" t="s">
        <v>3</v>
      </c>
      <c r="B940" s="6"/>
      <c r="C940" s="6"/>
      <c r="D940" s="6"/>
      <c r="E940" s="7"/>
      <c r="F940" s="8"/>
      <c r="G940" s="9"/>
    </row>
    <row r="941" spans="1:7">
      <c r="A941" s="16" t="s">
        <v>4</v>
      </c>
      <c r="B941" s="16" t="s">
        <v>5</v>
      </c>
      <c r="C941" s="16" t="s">
        <v>6</v>
      </c>
      <c r="D941" s="16" t="s">
        <v>7</v>
      </c>
      <c r="E941" s="11" t="s">
        <v>8</v>
      </c>
      <c r="F941" s="12" t="s">
        <v>9</v>
      </c>
      <c r="G941" s="13" t="s">
        <v>10</v>
      </c>
    </row>
    <row r="942" spans="1:7">
      <c r="A942" s="16" t="s">
        <v>11</v>
      </c>
      <c r="B942" s="16" t="s">
        <v>12</v>
      </c>
      <c r="C942" s="16" t="s">
        <v>11</v>
      </c>
      <c r="D942" s="16" t="s">
        <v>11</v>
      </c>
      <c r="E942" s="17"/>
      <c r="F942" s="12"/>
      <c r="G942" s="13" t="s">
        <v>13</v>
      </c>
    </row>
    <row r="943" spans="1:7">
      <c r="A943" s="18"/>
      <c r="B943" s="19" t="s">
        <v>14</v>
      </c>
      <c r="C943" s="18"/>
      <c r="D943" s="18"/>
      <c r="E943" s="20"/>
      <c r="F943" s="21"/>
      <c r="G943" s="22" t="s">
        <v>11</v>
      </c>
    </row>
    <row r="944" spans="1:7">
      <c r="A944" s="69"/>
      <c r="B944" s="23"/>
      <c r="C944" s="23"/>
      <c r="D944" s="23"/>
      <c r="E944" s="24" t="s">
        <v>45</v>
      </c>
      <c r="F944" s="25"/>
      <c r="G944" s="26"/>
    </row>
    <row r="945" spans="1:7">
      <c r="A945" s="30">
        <f>[1]โอนงบประมาณ!E276</f>
        <v>10948500</v>
      </c>
      <c r="B945" s="27"/>
      <c r="C945" s="27">
        <f>SUM(A945:B945)</f>
        <v>10948500</v>
      </c>
      <c r="D945" s="27">
        <f>G945+D837</f>
        <v>6977270</v>
      </c>
      <c r="E945" s="28" t="s">
        <v>46</v>
      </c>
      <c r="F945" s="29" t="s">
        <v>47</v>
      </c>
      <c r="G945" s="30">
        <f>738204+143200</f>
        <v>881404</v>
      </c>
    </row>
    <row r="946" spans="1:7">
      <c r="A946" s="30">
        <f>[1]โอนงบประมาณ!E277</f>
        <v>2484720</v>
      </c>
      <c r="B946" s="27"/>
      <c r="C946" s="27">
        <f t="shared" ref="C946:C954" si="57">SUM(A946:B946)</f>
        <v>2484720</v>
      </c>
      <c r="D946" s="27">
        <f t="shared" ref="D946:D961" si="58">G946+D838</f>
        <v>1865128.87</v>
      </c>
      <c r="E946" s="28" t="s">
        <v>48</v>
      </c>
      <c r="F946" s="29" t="s">
        <v>49</v>
      </c>
      <c r="G946" s="30">
        <v>208648.87</v>
      </c>
    </row>
    <row r="947" spans="1:7">
      <c r="A947" s="30">
        <f>[1]โอนงบประมาณ!E278</f>
        <v>11321280</v>
      </c>
      <c r="B947" s="27"/>
      <c r="C947" s="27">
        <f t="shared" si="57"/>
        <v>11321280</v>
      </c>
      <c r="D947" s="27">
        <f t="shared" si="58"/>
        <v>7665315</v>
      </c>
      <c r="E947" s="28" t="s">
        <v>50</v>
      </c>
      <c r="F947" s="29" t="s">
        <v>51</v>
      </c>
      <c r="G947" s="30">
        <v>862375</v>
      </c>
    </row>
    <row r="948" spans="1:7">
      <c r="A948" s="30">
        <f>[1]โอนงบประมาณ!E279</f>
        <v>667800</v>
      </c>
      <c r="B948" s="27"/>
      <c r="C948" s="27">
        <f t="shared" si="57"/>
        <v>667800</v>
      </c>
      <c r="D948" s="27">
        <f t="shared" si="58"/>
        <v>320166.25</v>
      </c>
      <c r="E948" s="28" t="s">
        <v>52</v>
      </c>
      <c r="F948" s="29" t="s">
        <v>53</v>
      </c>
      <c r="G948" s="30">
        <v>51866.25</v>
      </c>
    </row>
    <row r="949" spans="1:7">
      <c r="A949" s="30">
        <f>[1]โอนงบประมาณ!E280</f>
        <v>6391500</v>
      </c>
      <c r="B949" s="27"/>
      <c r="C949" s="27">
        <f t="shared" si="57"/>
        <v>6391500</v>
      </c>
      <c r="D949" s="27">
        <f t="shared" si="58"/>
        <v>3796783.13</v>
      </c>
      <c r="E949" s="28" t="s">
        <v>54</v>
      </c>
      <c r="F949" s="29" t="s">
        <v>55</v>
      </c>
      <c r="G949" s="30">
        <f>287818.65+132300</f>
        <v>420118.65</v>
      </c>
    </row>
    <row r="950" spans="1:7">
      <c r="A950" s="30">
        <f>[1]โอนงบประมาณ!E281</f>
        <v>2186200</v>
      </c>
      <c r="B950" s="27"/>
      <c r="C950" s="27">
        <f t="shared" si="57"/>
        <v>2186200</v>
      </c>
      <c r="D950" s="27">
        <f t="shared" si="58"/>
        <v>869325.59</v>
      </c>
      <c r="E950" s="28" t="s">
        <v>56</v>
      </c>
      <c r="F950" s="29" t="s">
        <v>57</v>
      </c>
      <c r="G950" s="30">
        <v>39648.959999999999</v>
      </c>
    </row>
    <row r="951" spans="1:7">
      <c r="A951" s="30">
        <f>[1]โอนงบประมาณ!E282</f>
        <v>314000</v>
      </c>
      <c r="B951" s="27"/>
      <c r="C951" s="27">
        <f t="shared" si="57"/>
        <v>314000</v>
      </c>
      <c r="D951" s="27">
        <f t="shared" si="58"/>
        <v>159967.1</v>
      </c>
      <c r="E951" s="28" t="s">
        <v>58</v>
      </c>
      <c r="F951" s="29" t="s">
        <v>59</v>
      </c>
      <c r="G951" s="30">
        <v>16983.18</v>
      </c>
    </row>
    <row r="952" spans="1:7">
      <c r="A952" s="30">
        <f>[1]โอนงบประมาณ!E283</f>
        <v>96500</v>
      </c>
      <c r="B952" s="27"/>
      <c r="C952" s="27">
        <f t="shared" si="57"/>
        <v>96500</v>
      </c>
      <c r="D952" s="27">
        <f t="shared" si="58"/>
        <v>61100</v>
      </c>
      <c r="E952" s="28" t="s">
        <v>60</v>
      </c>
      <c r="F952" s="29" t="s">
        <v>61</v>
      </c>
      <c r="G952" s="30">
        <v>2800</v>
      </c>
    </row>
    <row r="953" spans="1:7">
      <c r="A953" s="30">
        <f>[1]โอนงบประมาณ!E284</f>
        <v>10097112.27</v>
      </c>
      <c r="B953" s="27">
        <v>779000</v>
      </c>
      <c r="C953" s="27">
        <f t="shared" si="57"/>
        <v>10876112.27</v>
      </c>
      <c r="D953" s="27">
        <f t="shared" si="58"/>
        <v>4960479</v>
      </c>
      <c r="E953" s="28" t="s">
        <v>62</v>
      </c>
      <c r="F953" s="29" t="s">
        <v>63</v>
      </c>
      <c r="G953" s="30">
        <v>1964683</v>
      </c>
    </row>
    <row r="954" spans="1:7">
      <c r="A954" s="30">
        <f>[1]โอนงบประมาณ!E285</f>
        <v>2612387.73</v>
      </c>
      <c r="B954" s="27"/>
      <c r="C954" s="27">
        <f t="shared" si="57"/>
        <v>2612387.73</v>
      </c>
      <c r="D954" s="27">
        <f t="shared" si="58"/>
        <v>2229775.46</v>
      </c>
      <c r="E954" s="28" t="s">
        <v>64</v>
      </c>
      <c r="F954" s="29" t="s">
        <v>65</v>
      </c>
      <c r="G954" s="30">
        <v>20000</v>
      </c>
    </row>
    <row r="955" spans="1:7">
      <c r="A955" s="70"/>
      <c r="B955" s="27"/>
      <c r="C955" s="27"/>
      <c r="D955" s="27">
        <f t="shared" si="58"/>
        <v>0</v>
      </c>
      <c r="E955" s="28" t="s">
        <v>66</v>
      </c>
      <c r="F955" s="29" t="s">
        <v>67</v>
      </c>
      <c r="G955" s="30"/>
    </row>
    <row r="956" spans="1:7">
      <c r="A956" s="27"/>
      <c r="B956" s="27"/>
      <c r="C956" s="27"/>
      <c r="D956" s="27">
        <f t="shared" si="58"/>
        <v>1589868</v>
      </c>
      <c r="E956" s="28" t="s">
        <v>43</v>
      </c>
      <c r="F956" s="29" t="s">
        <v>68</v>
      </c>
      <c r="G956" s="30">
        <v>17100</v>
      </c>
    </row>
    <row r="957" spans="1:7">
      <c r="A957" s="27"/>
      <c r="B957" s="27"/>
      <c r="C957" s="27"/>
      <c r="D957" s="27">
        <f t="shared" si="58"/>
        <v>8255178.5999999996</v>
      </c>
      <c r="E957" s="28" t="s">
        <v>69</v>
      </c>
      <c r="F957" s="29" t="s">
        <v>70</v>
      </c>
      <c r="G957" s="30"/>
    </row>
    <row r="958" spans="1:7">
      <c r="A958" s="27"/>
      <c r="B958" s="27"/>
      <c r="C958" s="27"/>
      <c r="D958" s="27">
        <f t="shared" si="58"/>
        <v>2874147.51</v>
      </c>
      <c r="E958" s="28" t="s">
        <v>71</v>
      </c>
      <c r="F958" s="29" t="s">
        <v>72</v>
      </c>
      <c r="G958" s="30">
        <f>9399.21+68355+7304+211090.41+0.03+0.04+0.13</f>
        <v>296148.82</v>
      </c>
    </row>
    <row r="959" spans="1:7">
      <c r="A959" s="27"/>
      <c r="B959" s="27"/>
      <c r="C959" s="27"/>
      <c r="D959" s="27">
        <f t="shared" si="58"/>
        <v>0</v>
      </c>
      <c r="E959" s="28" t="s">
        <v>74</v>
      </c>
      <c r="F959" s="29"/>
      <c r="G959" s="30"/>
    </row>
    <row r="960" spans="1:7">
      <c r="A960" s="27"/>
      <c r="B960" s="27"/>
      <c r="C960" s="27"/>
      <c r="D960" s="27">
        <f t="shared" si="58"/>
        <v>342.34000000000003</v>
      </c>
      <c r="E960" s="28" t="s">
        <v>38</v>
      </c>
      <c r="F960" s="29"/>
      <c r="G960" s="30">
        <f>0.47+339.9+1.97</f>
        <v>342.34000000000003</v>
      </c>
    </row>
    <row r="961" spans="1:7">
      <c r="A961" s="27"/>
      <c r="B961" s="27"/>
      <c r="C961" s="27"/>
      <c r="D961" s="27">
        <f t="shared" si="58"/>
        <v>3.2</v>
      </c>
      <c r="E961" s="28" t="s">
        <v>94</v>
      </c>
      <c r="F961" s="29"/>
      <c r="G961" s="30">
        <f>0.5+0.6+2.1</f>
        <v>3.2</v>
      </c>
    </row>
    <row r="962" spans="1:7">
      <c r="A962" s="31"/>
      <c r="B962" s="31"/>
      <c r="C962" s="31"/>
      <c r="D962" s="31"/>
      <c r="E962" s="28"/>
      <c r="F962" s="33"/>
      <c r="G962" s="34"/>
    </row>
    <row r="963" spans="1:7">
      <c r="A963" s="43">
        <f>SUM(A945:A962)</f>
        <v>47119999.999999993</v>
      </c>
      <c r="B963" s="43">
        <f t="shared" ref="B963:C963" si="59">SUM(B945:B962)</f>
        <v>779000</v>
      </c>
      <c r="C963" s="43">
        <f t="shared" si="59"/>
        <v>47898999.999999993</v>
      </c>
      <c r="D963" s="43">
        <f>SUM(D945:D962)</f>
        <v>41624850.050000004</v>
      </c>
      <c r="E963" s="44" t="s">
        <v>75</v>
      </c>
      <c r="F963" s="45"/>
      <c r="G963" s="46">
        <f>SUM(G945:G962)</f>
        <v>4782122.2700000005</v>
      </c>
    </row>
    <row r="964" spans="1:7">
      <c r="A964" s="15"/>
      <c r="B964" s="15"/>
      <c r="C964" s="15"/>
      <c r="D964" s="23">
        <f>D938-D963</f>
        <v>4607307.5599999949</v>
      </c>
      <c r="E964" s="47" t="s">
        <v>76</v>
      </c>
      <c r="F964" s="48"/>
      <c r="G964" s="26">
        <f>G938-G963</f>
        <v>107456.47999999952</v>
      </c>
    </row>
    <row r="965" spans="1:7">
      <c r="A965" s="15"/>
      <c r="B965" s="15"/>
      <c r="C965" s="15"/>
      <c r="D965" s="27"/>
      <c r="E965" s="47" t="s">
        <v>77</v>
      </c>
      <c r="F965" s="48"/>
      <c r="G965" s="30"/>
    </row>
    <row r="966" spans="1:7">
      <c r="A966" s="15"/>
      <c r="B966" s="15"/>
      <c r="C966" s="15"/>
      <c r="D966" s="31"/>
      <c r="E966" s="47" t="s">
        <v>78</v>
      </c>
      <c r="F966" s="48"/>
      <c r="G966" s="34"/>
    </row>
    <row r="967" spans="1:7" ht="24" thickBot="1">
      <c r="A967" s="15"/>
      <c r="B967" s="15"/>
      <c r="C967" s="15"/>
      <c r="D967" s="35">
        <f>D875+D964</f>
        <v>27705229.809999995</v>
      </c>
      <c r="E967" s="47" t="s">
        <v>79</v>
      </c>
      <c r="F967" s="48"/>
      <c r="G967" s="38">
        <f>G875+G964</f>
        <v>27705229.809999995</v>
      </c>
    </row>
    <row r="968" spans="1:7" ht="24" thickTop="1"/>
    <row r="970" spans="1:7">
      <c r="A970" s="51"/>
      <c r="B970" s="51"/>
      <c r="C970" s="51"/>
      <c r="D970" s="51"/>
      <c r="E970" s="52"/>
      <c r="F970" s="53"/>
      <c r="G970" s="51"/>
    </row>
    <row r="971" spans="1:7">
      <c r="A971" s="51"/>
      <c r="B971" s="51"/>
      <c r="C971" s="51"/>
      <c r="D971" s="51"/>
      <c r="E971" s="52"/>
      <c r="F971" s="53"/>
      <c r="G971" s="51"/>
    </row>
    <row r="972" spans="1:7">
      <c r="A972" s="51"/>
      <c r="B972" s="51"/>
      <c r="C972" s="51"/>
      <c r="D972" s="51"/>
      <c r="E972" s="52"/>
      <c r="F972" s="53"/>
      <c r="G972" s="54"/>
    </row>
    <row r="973" spans="1:7">
      <c r="A973" s="56"/>
      <c r="B973" s="56"/>
      <c r="C973" s="56"/>
      <c r="D973" s="56"/>
      <c r="E973" s="57"/>
      <c r="F973" s="58"/>
      <c r="G973" s="56"/>
    </row>
    <row r="976" spans="1:7">
      <c r="A976" s="1" t="s">
        <v>0</v>
      </c>
      <c r="B976" s="1"/>
      <c r="C976" s="1"/>
      <c r="D976" s="1"/>
      <c r="E976" s="1"/>
      <c r="F976" s="1"/>
      <c r="G976" s="1"/>
    </row>
    <row r="977" spans="1:7">
      <c r="A977" s="1" t="s">
        <v>1</v>
      </c>
      <c r="B977" s="1"/>
      <c r="C977" s="1"/>
      <c r="D977" s="1"/>
      <c r="E977" s="1"/>
      <c r="F977" s="1"/>
      <c r="G977" s="1"/>
    </row>
    <row r="978" spans="1:7">
      <c r="A978" s="4" t="s">
        <v>95</v>
      </c>
      <c r="B978" s="4"/>
      <c r="C978" s="4"/>
      <c r="D978" s="4"/>
      <c r="E978" s="4"/>
      <c r="F978" s="4"/>
      <c r="G978" s="4"/>
    </row>
    <row r="979" spans="1:7">
      <c r="A979" s="5" t="s">
        <v>3</v>
      </c>
      <c r="B979" s="6"/>
      <c r="C979" s="6"/>
      <c r="D979" s="6"/>
      <c r="E979" s="7"/>
      <c r="F979" s="8"/>
      <c r="G979" s="9"/>
    </row>
    <row r="980" spans="1:7">
      <c r="A980" s="10" t="s">
        <v>4</v>
      </c>
      <c r="B980" s="10" t="s">
        <v>5</v>
      </c>
      <c r="C980" s="10" t="s">
        <v>6</v>
      </c>
      <c r="D980" s="10" t="s">
        <v>7</v>
      </c>
      <c r="E980" s="11" t="s">
        <v>8</v>
      </c>
      <c r="F980" s="12" t="s">
        <v>9</v>
      </c>
      <c r="G980" s="13" t="s">
        <v>10</v>
      </c>
    </row>
    <row r="981" spans="1:7">
      <c r="A981" s="16" t="s">
        <v>11</v>
      </c>
      <c r="B981" s="16" t="s">
        <v>12</v>
      </c>
      <c r="C981" s="16" t="s">
        <v>11</v>
      </c>
      <c r="D981" s="16" t="s">
        <v>11</v>
      </c>
      <c r="E981" s="17"/>
      <c r="F981" s="12"/>
      <c r="G981" s="13" t="s">
        <v>13</v>
      </c>
    </row>
    <row r="982" spans="1:7">
      <c r="A982" s="18"/>
      <c r="B982" s="19" t="s">
        <v>14</v>
      </c>
      <c r="C982" s="18"/>
      <c r="D982" s="18"/>
      <c r="E982" s="20"/>
      <c r="F982" s="21"/>
      <c r="G982" s="22" t="s">
        <v>11</v>
      </c>
    </row>
    <row r="983" spans="1:7">
      <c r="A983" s="23"/>
      <c r="B983" s="23"/>
      <c r="C983" s="23"/>
      <c r="D983" s="23">
        <v>23097922.25</v>
      </c>
      <c r="E983" s="24" t="s">
        <v>15</v>
      </c>
      <c r="F983" s="25"/>
      <c r="G983" s="26">
        <f>G967</f>
        <v>27705229.809999995</v>
      </c>
    </row>
    <row r="984" spans="1:7">
      <c r="A984" s="27"/>
      <c r="B984" s="27"/>
      <c r="C984" s="27"/>
      <c r="D984" s="27"/>
      <c r="E984" s="28" t="s">
        <v>16</v>
      </c>
      <c r="F984" s="29"/>
      <c r="G984" s="30"/>
    </row>
    <row r="985" spans="1:7">
      <c r="A985" s="27">
        <v>245120</v>
      </c>
      <c r="B985" s="27">
        <v>0</v>
      </c>
      <c r="C985" s="27">
        <f>SUM(A985:B985)</f>
        <v>245120</v>
      </c>
      <c r="D985" s="27">
        <f>G985+D877</f>
        <v>162360.07999999999</v>
      </c>
      <c r="E985" s="28" t="s">
        <v>17</v>
      </c>
      <c r="F985" s="29" t="s">
        <v>18</v>
      </c>
      <c r="G985" s="30">
        <v>1325.15</v>
      </c>
    </row>
    <row r="986" spans="1:7">
      <c r="A986" s="27">
        <v>404550</v>
      </c>
      <c r="B986" s="27">
        <v>0</v>
      </c>
      <c r="C986" s="27">
        <f t="shared" ref="C986:C992" si="60">SUM(A986:B986)</f>
        <v>404550</v>
      </c>
      <c r="D986" s="27">
        <f t="shared" ref="D986:D1007" si="61">G986+D878</f>
        <v>166080</v>
      </c>
      <c r="E986" s="28" t="s">
        <v>19</v>
      </c>
      <c r="F986" s="29" t="s">
        <v>20</v>
      </c>
      <c r="G986" s="30">
        <v>14870</v>
      </c>
    </row>
    <row r="987" spans="1:7">
      <c r="A987" s="27">
        <v>133000</v>
      </c>
      <c r="B987" s="27">
        <v>0</v>
      </c>
      <c r="C987" s="27">
        <f t="shared" si="60"/>
        <v>133000</v>
      </c>
      <c r="D987" s="27">
        <f t="shared" si="61"/>
        <v>196526.92</v>
      </c>
      <c r="E987" s="28" t="s">
        <v>21</v>
      </c>
      <c r="F987" s="29" t="s">
        <v>22</v>
      </c>
      <c r="G987" s="30">
        <v>83683.740000000005</v>
      </c>
    </row>
    <row r="988" spans="1:7">
      <c r="A988" s="27">
        <v>0</v>
      </c>
      <c r="B988" s="27">
        <v>0</v>
      </c>
      <c r="C988" s="27">
        <f t="shared" si="60"/>
        <v>0</v>
      </c>
      <c r="D988" s="27">
        <f t="shared" si="61"/>
        <v>0</v>
      </c>
      <c r="E988" s="28" t="s">
        <v>23</v>
      </c>
      <c r="F988" s="29" t="s">
        <v>24</v>
      </c>
      <c r="G988" s="30">
        <v>0</v>
      </c>
    </row>
    <row r="989" spans="1:7">
      <c r="A989" s="27">
        <v>10000</v>
      </c>
      <c r="B989" s="27">
        <v>0</v>
      </c>
      <c r="C989" s="27">
        <f t="shared" si="60"/>
        <v>10000</v>
      </c>
      <c r="D989" s="27">
        <f t="shared" si="61"/>
        <v>3186.2</v>
      </c>
      <c r="E989" s="28" t="s">
        <v>25</v>
      </c>
      <c r="F989" s="29" t="s">
        <v>26</v>
      </c>
      <c r="G989" s="30">
        <v>1244</v>
      </c>
    </row>
    <row r="990" spans="1:7">
      <c r="A990" s="27">
        <v>1000</v>
      </c>
      <c r="B990" s="27">
        <v>0</v>
      </c>
      <c r="C990" s="27">
        <f t="shared" si="60"/>
        <v>1000</v>
      </c>
      <c r="D990" s="27">
        <f t="shared" si="61"/>
        <v>1513</v>
      </c>
      <c r="E990" s="28" t="s">
        <v>27</v>
      </c>
      <c r="F990" s="29" t="s">
        <v>28</v>
      </c>
      <c r="G990" s="30">
        <v>0</v>
      </c>
    </row>
    <row r="991" spans="1:7">
      <c r="A991" s="27">
        <v>16206330</v>
      </c>
      <c r="B991" s="27">
        <v>0</v>
      </c>
      <c r="C991" s="27">
        <f t="shared" si="60"/>
        <v>16206330</v>
      </c>
      <c r="D991" s="27">
        <f t="shared" si="61"/>
        <v>13856686.449999999</v>
      </c>
      <c r="E991" s="28" t="s">
        <v>29</v>
      </c>
      <c r="F991" s="29" t="s">
        <v>30</v>
      </c>
      <c r="G991" s="30">
        <v>1644123.16</v>
      </c>
    </row>
    <row r="992" spans="1:7">
      <c r="A992" s="27">
        <v>30120000</v>
      </c>
      <c r="B992" s="27">
        <v>0</v>
      </c>
      <c r="C992" s="27">
        <f t="shared" si="60"/>
        <v>30120000</v>
      </c>
      <c r="D992" s="27">
        <f t="shared" si="61"/>
        <v>26051056</v>
      </c>
      <c r="E992" s="28" t="s">
        <v>31</v>
      </c>
      <c r="F992" s="29" t="s">
        <v>32</v>
      </c>
      <c r="G992" s="30">
        <v>3557541</v>
      </c>
    </row>
    <row r="993" spans="1:7">
      <c r="A993" s="27"/>
      <c r="B993" s="27"/>
      <c r="C993" s="27"/>
      <c r="D993" s="27">
        <f t="shared" si="61"/>
        <v>499411</v>
      </c>
      <c r="E993" s="28" t="s">
        <v>33</v>
      </c>
      <c r="F993" s="29"/>
      <c r="G993" s="30">
        <v>23955</v>
      </c>
    </row>
    <row r="994" spans="1:7">
      <c r="A994" s="27"/>
      <c r="B994" s="27"/>
      <c r="C994" s="27"/>
      <c r="D994" s="27">
        <f t="shared" si="61"/>
        <v>0</v>
      </c>
      <c r="E994" s="28" t="s">
        <v>34</v>
      </c>
      <c r="F994" s="29"/>
      <c r="G994" s="30">
        <v>0</v>
      </c>
    </row>
    <row r="995" spans="1:7">
      <c r="A995" s="27"/>
      <c r="B995" s="27"/>
      <c r="C995" s="27"/>
      <c r="D995" s="27">
        <f t="shared" si="61"/>
        <v>2182.0100000000002</v>
      </c>
      <c r="E995" s="28" t="s">
        <v>35</v>
      </c>
      <c r="F995" s="29"/>
      <c r="G995" s="30">
        <v>114.11</v>
      </c>
    </row>
    <row r="996" spans="1:7">
      <c r="A996" s="27"/>
      <c r="B996" s="27"/>
      <c r="C996" s="27"/>
      <c r="D996" s="27">
        <f t="shared" si="61"/>
        <v>148991.97999999998</v>
      </c>
      <c r="E996" s="28" t="s">
        <v>36</v>
      </c>
      <c r="F996" s="29"/>
      <c r="G996" s="30">
        <v>7994.85</v>
      </c>
    </row>
    <row r="997" spans="1:7">
      <c r="A997" s="27"/>
      <c r="B997" s="27"/>
      <c r="C997" s="27"/>
      <c r="D997" s="27">
        <f t="shared" si="61"/>
        <v>71219.42</v>
      </c>
      <c r="E997" s="28" t="s">
        <v>37</v>
      </c>
      <c r="F997" s="29"/>
      <c r="G997" s="30">
        <v>1400</v>
      </c>
    </row>
    <row r="998" spans="1:7">
      <c r="A998" s="27"/>
      <c r="B998" s="27"/>
      <c r="C998" s="27"/>
      <c r="D998" s="27">
        <f t="shared" si="61"/>
        <v>10051.51</v>
      </c>
      <c r="E998" s="28" t="s">
        <v>38</v>
      </c>
      <c r="F998" s="29"/>
      <c r="G998" s="30">
        <v>462.57</v>
      </c>
    </row>
    <row r="999" spans="1:7">
      <c r="A999" s="27"/>
      <c r="B999" s="27"/>
      <c r="C999" s="27"/>
      <c r="D999" s="27">
        <f t="shared" si="61"/>
        <v>2815760</v>
      </c>
      <c r="E999" s="28" t="s">
        <v>39</v>
      </c>
      <c r="F999" s="29"/>
      <c r="G999" s="30">
        <v>95760</v>
      </c>
    </row>
    <row r="1000" spans="1:7">
      <c r="A1000" s="27"/>
      <c r="B1000" s="27"/>
      <c r="C1000" s="27"/>
      <c r="D1000" s="27">
        <f t="shared" si="61"/>
        <v>0</v>
      </c>
      <c r="E1000" s="28" t="s">
        <v>40</v>
      </c>
      <c r="F1000" s="29"/>
      <c r="G1000" s="30"/>
    </row>
    <row r="1001" spans="1:7">
      <c r="A1001" s="27"/>
      <c r="B1001" s="27"/>
      <c r="C1001" s="27"/>
      <c r="D1001" s="27">
        <f t="shared" si="61"/>
        <v>73040</v>
      </c>
      <c r="E1001" s="28" t="s">
        <v>41</v>
      </c>
      <c r="F1001" s="29"/>
      <c r="G1001" s="30">
        <v>7304</v>
      </c>
    </row>
    <row r="1002" spans="1:7">
      <c r="A1002" s="27"/>
      <c r="B1002" s="27"/>
      <c r="C1002" s="27"/>
      <c r="D1002" s="27">
        <f t="shared" si="61"/>
        <v>2403475.7000000002</v>
      </c>
      <c r="E1002" s="28" t="s">
        <v>42</v>
      </c>
      <c r="F1002" s="29"/>
      <c r="G1002" s="30">
        <v>209300.25</v>
      </c>
    </row>
    <row r="1003" spans="1:7">
      <c r="A1003" s="27"/>
      <c r="B1003" s="27"/>
      <c r="C1003" s="27"/>
      <c r="D1003" s="27">
        <f t="shared" si="61"/>
        <v>1477198</v>
      </c>
      <c r="E1003" s="28" t="s">
        <v>43</v>
      </c>
      <c r="F1003" s="29"/>
      <c r="G1003" s="30">
        <f>3600+6300+5000+6200+6200+5800+6100</f>
        <v>39200</v>
      </c>
    </row>
    <row r="1004" spans="1:7">
      <c r="A1004" s="27"/>
      <c r="B1004" s="27"/>
      <c r="C1004" s="27"/>
      <c r="D1004" s="27">
        <f t="shared" si="61"/>
        <v>14244</v>
      </c>
      <c r="E1004" s="28" t="s">
        <v>81</v>
      </c>
      <c r="F1004" s="29"/>
      <c r="G1004" s="30">
        <v>3124</v>
      </c>
    </row>
    <row r="1005" spans="1:7">
      <c r="A1005" s="27"/>
      <c r="B1005" s="27"/>
      <c r="C1005" s="27"/>
      <c r="D1005" s="27">
        <f t="shared" si="61"/>
        <v>160</v>
      </c>
      <c r="E1005" s="28" t="s">
        <v>54</v>
      </c>
      <c r="F1005" s="29"/>
      <c r="G1005" s="30"/>
    </row>
    <row r="1006" spans="1:7">
      <c r="A1006" s="27"/>
      <c r="B1006" s="27">
        <f>D1006</f>
        <v>2851500</v>
      </c>
      <c r="C1006" s="27">
        <f t="shared" ref="C1006:C1007" si="62">SUM(A1006:B1006)</f>
        <v>2851500</v>
      </c>
      <c r="D1006" s="27">
        <f t="shared" si="61"/>
        <v>2851500</v>
      </c>
      <c r="E1006" s="28" t="s">
        <v>84</v>
      </c>
      <c r="F1006" s="29"/>
      <c r="G1006" s="30"/>
    </row>
    <row r="1007" spans="1:7">
      <c r="A1007" s="27"/>
      <c r="B1007" s="27"/>
      <c r="C1007" s="27">
        <f t="shared" si="62"/>
        <v>0</v>
      </c>
      <c r="D1007" s="27">
        <f t="shared" si="61"/>
        <v>2042.4699999999998</v>
      </c>
      <c r="E1007" s="28" t="s">
        <v>87</v>
      </c>
      <c r="F1007" s="29"/>
      <c r="G1007" s="30">
        <v>1243.0999999999999</v>
      </c>
    </row>
    <row r="1008" spans="1:7">
      <c r="A1008" s="31"/>
      <c r="B1008" s="31"/>
      <c r="C1008" s="31"/>
      <c r="D1008" s="27"/>
      <c r="E1008" s="68"/>
      <c r="F1008" s="33"/>
      <c r="G1008" s="34"/>
    </row>
    <row r="1009" spans="1:7">
      <c r="A1009" s="31"/>
      <c r="B1009" s="31"/>
      <c r="C1009" s="31"/>
      <c r="D1009" s="27"/>
      <c r="E1009" s="32"/>
      <c r="F1009" s="33"/>
      <c r="G1009" s="34"/>
    </row>
    <row r="1010" spans="1:7">
      <c r="A1010" s="31"/>
      <c r="B1010" s="31"/>
      <c r="C1010" s="31"/>
      <c r="D1010" s="27"/>
      <c r="E1010" s="32"/>
      <c r="F1010" s="33"/>
      <c r="G1010" s="34"/>
    </row>
    <row r="1011" spans="1:7">
      <c r="A1011" s="63"/>
      <c r="B1011" s="63"/>
      <c r="C1011" s="63"/>
      <c r="D1011" s="27"/>
      <c r="E1011" s="64"/>
      <c r="F1011" s="65"/>
      <c r="G1011" s="66"/>
    </row>
    <row r="1012" spans="1:7">
      <c r="A1012" s="23"/>
      <c r="B1012" s="23"/>
      <c r="C1012" s="23"/>
      <c r="D1012" s="27">
        <f t="shared" ref="D1012:D1020" si="63">G1012+D904</f>
        <v>16001.84</v>
      </c>
      <c r="E1012" s="67" t="s">
        <v>66</v>
      </c>
      <c r="F1012" s="25"/>
      <c r="G1012" s="26"/>
    </row>
    <row r="1013" spans="1:7">
      <c r="A1013" s="27"/>
      <c r="B1013" s="27"/>
      <c r="C1013" s="27"/>
      <c r="D1013" s="27">
        <f t="shared" si="63"/>
        <v>418387.73</v>
      </c>
      <c r="E1013" s="28" t="s">
        <v>64</v>
      </c>
      <c r="F1013" s="29"/>
      <c r="G1013" s="30"/>
    </row>
    <row r="1014" spans="1:7">
      <c r="A1014" s="27"/>
      <c r="B1014" s="27"/>
      <c r="C1014" s="27"/>
      <c r="D1014" s="27">
        <f t="shared" si="63"/>
        <v>674560</v>
      </c>
      <c r="E1014" s="28" t="s">
        <v>89</v>
      </c>
      <c r="F1014" s="29"/>
      <c r="G1014" s="30"/>
    </row>
    <row r="1015" spans="1:7">
      <c r="A1015" s="27"/>
      <c r="B1015" s="27"/>
      <c r="C1015" s="27"/>
      <c r="D1015" s="27">
        <f t="shared" si="63"/>
        <v>350</v>
      </c>
      <c r="E1015" s="28" t="s">
        <v>52</v>
      </c>
      <c r="F1015" s="29"/>
      <c r="G1015" s="30"/>
    </row>
    <row r="1016" spans="1:7">
      <c r="A1016" s="27"/>
      <c r="B1016" s="27"/>
      <c r="C1016" s="27"/>
      <c r="D1016" s="27">
        <f t="shared" si="63"/>
        <v>1800</v>
      </c>
      <c r="E1016" s="28" t="s">
        <v>46</v>
      </c>
      <c r="F1016" s="29"/>
      <c r="G1016" s="30"/>
    </row>
    <row r="1017" spans="1:7">
      <c r="A1017" s="27"/>
      <c r="B1017" s="27"/>
      <c r="C1017" s="27"/>
      <c r="D1017" s="27">
        <f t="shared" si="63"/>
        <v>8530.23</v>
      </c>
      <c r="E1017" s="28" t="s">
        <v>58</v>
      </c>
      <c r="F1017" s="29"/>
      <c r="G1017" s="30">
        <v>3104.07</v>
      </c>
    </row>
    <row r="1018" spans="1:7">
      <c r="A1018" s="27"/>
      <c r="B1018" s="27"/>
      <c r="C1018" s="27"/>
      <c r="D1018" s="27">
        <f t="shared" si="63"/>
        <v>1588.87</v>
      </c>
      <c r="E1018" s="28" t="s">
        <v>93</v>
      </c>
      <c r="F1018" s="29"/>
      <c r="G1018" s="30"/>
    </row>
    <row r="1019" spans="1:7">
      <c r="A1019" s="27"/>
      <c r="B1019" s="27"/>
      <c r="C1019" s="27"/>
      <c r="D1019" s="27">
        <f t="shared" si="63"/>
        <v>3.2</v>
      </c>
      <c r="E1019" s="28" t="s">
        <v>94</v>
      </c>
      <c r="F1019" s="29"/>
      <c r="G1019" s="30"/>
    </row>
    <row r="1020" spans="1:7">
      <c r="A1020" s="27"/>
      <c r="B1020" s="27"/>
      <c r="C1020" s="27"/>
      <c r="D1020" s="27">
        <f t="shared" si="63"/>
        <v>3000</v>
      </c>
      <c r="E1020" s="28" t="s">
        <v>96</v>
      </c>
      <c r="F1020" s="29"/>
      <c r="G1020" s="30">
        <v>3000</v>
      </c>
    </row>
    <row r="1021" spans="1:7">
      <c r="A1021" s="27"/>
      <c r="B1021" s="27"/>
      <c r="C1021" s="27"/>
      <c r="D1021" s="27"/>
      <c r="E1021" s="28"/>
      <c r="F1021" s="29"/>
      <c r="G1021" s="30"/>
    </row>
    <row r="1022" spans="1:7">
      <c r="A1022" s="27"/>
      <c r="B1022" s="27"/>
      <c r="C1022" s="27"/>
      <c r="D1022" s="27"/>
      <c r="E1022" s="28"/>
      <c r="F1022" s="29"/>
      <c r="G1022" s="30"/>
    </row>
    <row r="1023" spans="1:7">
      <c r="A1023" s="27"/>
      <c r="B1023" s="27"/>
      <c r="C1023" s="27"/>
      <c r="D1023" s="27"/>
      <c r="E1023" s="28"/>
      <c r="F1023" s="29"/>
      <c r="G1023" s="30"/>
    </row>
    <row r="1024" spans="1:7">
      <c r="A1024" s="27"/>
      <c r="B1024" s="27"/>
      <c r="C1024" s="27"/>
      <c r="D1024" s="27"/>
      <c r="E1024" s="28"/>
      <c r="F1024" s="29"/>
      <c r="G1024" s="30"/>
    </row>
    <row r="1025" spans="1:7">
      <c r="A1025" s="27"/>
      <c r="B1025" s="27"/>
      <c r="C1025" s="27"/>
      <c r="D1025" s="27"/>
      <c r="E1025" s="28"/>
      <c r="F1025" s="29"/>
      <c r="G1025" s="30"/>
    </row>
    <row r="1026" spans="1:7">
      <c r="A1026" s="27"/>
      <c r="B1026" s="27"/>
      <c r="C1026" s="27"/>
      <c r="D1026" s="27"/>
      <c r="E1026" s="28"/>
      <c r="F1026" s="29"/>
      <c r="G1026" s="30"/>
    </row>
    <row r="1027" spans="1:7">
      <c r="A1027" s="27"/>
      <c r="B1027" s="27"/>
      <c r="C1027" s="27"/>
      <c r="D1027" s="27"/>
      <c r="E1027" s="28"/>
      <c r="F1027" s="29"/>
      <c r="G1027" s="30"/>
    </row>
    <row r="1028" spans="1:7">
      <c r="A1028" s="27"/>
      <c r="B1028" s="27"/>
      <c r="C1028" s="27"/>
      <c r="D1028" s="27"/>
      <c r="E1028" s="28"/>
      <c r="F1028" s="29"/>
      <c r="G1028" s="30"/>
    </row>
    <row r="1029" spans="1:7">
      <c r="A1029" s="27"/>
      <c r="B1029" s="27"/>
      <c r="C1029" s="27"/>
      <c r="D1029" s="27"/>
      <c r="E1029" s="28"/>
      <c r="F1029" s="29"/>
      <c r="G1029" s="30"/>
    </row>
    <row r="1030" spans="1:7">
      <c r="A1030" s="27"/>
      <c r="B1030" s="27"/>
      <c r="C1030" s="27"/>
      <c r="D1030" s="27"/>
      <c r="E1030" s="28"/>
      <c r="F1030" s="29"/>
      <c r="G1030" s="30"/>
    </row>
    <row r="1031" spans="1:7">
      <c r="A1031" s="27"/>
      <c r="B1031" s="27"/>
      <c r="C1031" s="27"/>
      <c r="D1031" s="27"/>
      <c r="E1031" s="28"/>
      <c r="F1031" s="29"/>
      <c r="G1031" s="30"/>
    </row>
    <row r="1032" spans="1:7">
      <c r="A1032" s="27"/>
      <c r="B1032" s="27"/>
      <c r="C1032" s="27"/>
      <c r="D1032" s="27"/>
      <c r="E1032" s="28"/>
      <c r="F1032" s="29"/>
      <c r="G1032" s="30"/>
    </row>
    <row r="1033" spans="1:7">
      <c r="A1033" s="27"/>
      <c r="B1033" s="27"/>
      <c r="C1033" s="27"/>
      <c r="D1033" s="27"/>
      <c r="E1033" s="28"/>
      <c r="F1033" s="29"/>
      <c r="G1033" s="30"/>
    </row>
    <row r="1034" spans="1:7">
      <c r="A1034" s="27"/>
      <c r="B1034" s="27"/>
      <c r="C1034" s="27"/>
      <c r="D1034" s="27"/>
      <c r="E1034" s="28"/>
      <c r="F1034" s="29"/>
      <c r="G1034" s="30"/>
    </row>
    <row r="1035" spans="1:7">
      <c r="A1035" s="27"/>
      <c r="B1035" s="27"/>
      <c r="C1035" s="27"/>
      <c r="D1035" s="27"/>
      <c r="E1035" s="28"/>
      <c r="F1035" s="29"/>
      <c r="G1035" s="30"/>
    </row>
    <row r="1036" spans="1:7">
      <c r="A1036" s="27"/>
      <c r="B1036" s="27"/>
      <c r="C1036" s="27"/>
      <c r="D1036" s="27"/>
      <c r="E1036" s="28"/>
      <c r="F1036" s="29"/>
      <c r="G1036" s="30"/>
    </row>
    <row r="1037" spans="1:7">
      <c r="A1037" s="27"/>
      <c r="B1037" s="27"/>
      <c r="C1037" s="27"/>
      <c r="D1037" s="27"/>
      <c r="E1037" s="28"/>
      <c r="F1037" s="29"/>
      <c r="G1037" s="30"/>
    </row>
    <row r="1038" spans="1:7">
      <c r="A1038" s="27"/>
      <c r="B1038" s="27"/>
      <c r="C1038" s="27"/>
      <c r="D1038" s="27"/>
      <c r="E1038" s="28"/>
      <c r="F1038" s="29"/>
      <c r="G1038" s="30"/>
    </row>
    <row r="1039" spans="1:7">
      <c r="A1039" s="27"/>
      <c r="B1039" s="27"/>
      <c r="C1039" s="27"/>
      <c r="D1039" s="27"/>
      <c r="E1039" s="28"/>
      <c r="F1039" s="29"/>
      <c r="G1039" s="30"/>
    </row>
    <row r="1040" spans="1:7">
      <c r="A1040" s="27"/>
      <c r="B1040" s="27"/>
      <c r="C1040" s="27"/>
      <c r="D1040" s="27"/>
      <c r="E1040" s="28"/>
      <c r="F1040" s="29"/>
      <c r="G1040" s="30"/>
    </row>
    <row r="1041" spans="1:7">
      <c r="A1041" s="27"/>
      <c r="B1041" s="27"/>
      <c r="C1041" s="27"/>
      <c r="D1041" s="27"/>
      <c r="E1041" s="28"/>
      <c r="F1041" s="29"/>
      <c r="G1041" s="30"/>
    </row>
    <row r="1042" spans="1:7">
      <c r="A1042" s="27"/>
      <c r="B1042" s="27"/>
      <c r="C1042" s="27"/>
      <c r="D1042" s="27"/>
      <c r="E1042" s="28"/>
      <c r="F1042" s="29"/>
      <c r="G1042" s="30"/>
    </row>
    <row r="1043" spans="1:7">
      <c r="A1043" s="27"/>
      <c r="B1043" s="27"/>
      <c r="C1043" s="27"/>
      <c r="D1043" s="27"/>
      <c r="E1043" s="28"/>
      <c r="F1043" s="29"/>
      <c r="G1043" s="30"/>
    </row>
    <row r="1044" spans="1:7">
      <c r="A1044" s="27"/>
      <c r="B1044" s="27"/>
      <c r="C1044" s="27"/>
      <c r="D1044" s="27"/>
      <c r="E1044" s="28"/>
      <c r="F1044" s="29"/>
      <c r="G1044" s="30"/>
    </row>
    <row r="1045" spans="1:7">
      <c r="A1045" s="63"/>
      <c r="B1045" s="63"/>
      <c r="C1045" s="63"/>
      <c r="D1045" s="63"/>
      <c r="E1045" s="64"/>
      <c r="F1045" s="65"/>
      <c r="G1045" s="66"/>
    </row>
    <row r="1046" spans="1:7" ht="24" thickBot="1">
      <c r="A1046" s="35">
        <f>SUM(A985:A1045)</f>
        <v>47120000</v>
      </c>
      <c r="B1046" s="35">
        <f t="shared" ref="B1046:D1046" si="64">SUM(B985:B1045)</f>
        <v>2851500</v>
      </c>
      <c r="C1046" s="35">
        <f t="shared" si="64"/>
        <v>49971500</v>
      </c>
      <c r="D1046" s="35">
        <f t="shared" si="64"/>
        <v>51930906.609999992</v>
      </c>
      <c r="E1046" s="36" t="s">
        <v>44</v>
      </c>
      <c r="F1046" s="37"/>
      <c r="G1046" s="38">
        <f>SUM(G985:G1045)</f>
        <v>5698749</v>
      </c>
    </row>
    <row r="1047" spans="1:7" ht="24" thickTop="1">
      <c r="A1047" s="39"/>
      <c r="B1047" s="39"/>
      <c r="C1047" s="39"/>
      <c r="D1047" s="39"/>
      <c r="E1047" s="40"/>
      <c r="F1047" s="41"/>
      <c r="G1047" s="42"/>
    </row>
    <row r="1048" spans="1:7">
      <c r="A1048" s="6" t="s">
        <v>3</v>
      </c>
      <c r="B1048" s="6"/>
      <c r="C1048" s="6"/>
      <c r="D1048" s="6"/>
      <c r="E1048" s="7"/>
      <c r="F1048" s="8"/>
      <c r="G1048" s="9"/>
    </row>
    <row r="1049" spans="1:7">
      <c r="A1049" s="16" t="s">
        <v>4</v>
      </c>
      <c r="B1049" s="16" t="s">
        <v>5</v>
      </c>
      <c r="C1049" s="16" t="s">
        <v>6</v>
      </c>
      <c r="D1049" s="16" t="s">
        <v>7</v>
      </c>
      <c r="E1049" s="11" t="s">
        <v>8</v>
      </c>
      <c r="F1049" s="12" t="s">
        <v>9</v>
      </c>
      <c r="G1049" s="13" t="s">
        <v>10</v>
      </c>
    </row>
    <row r="1050" spans="1:7">
      <c r="A1050" s="16" t="s">
        <v>11</v>
      </c>
      <c r="B1050" s="16" t="s">
        <v>12</v>
      </c>
      <c r="C1050" s="16" t="s">
        <v>11</v>
      </c>
      <c r="D1050" s="16" t="s">
        <v>11</v>
      </c>
      <c r="E1050" s="17"/>
      <c r="F1050" s="12"/>
      <c r="G1050" s="13" t="s">
        <v>13</v>
      </c>
    </row>
    <row r="1051" spans="1:7">
      <c r="A1051" s="18"/>
      <c r="B1051" s="19" t="s">
        <v>14</v>
      </c>
      <c r="C1051" s="18"/>
      <c r="D1051" s="18"/>
      <c r="E1051" s="20"/>
      <c r="F1051" s="21"/>
      <c r="G1051" s="22" t="s">
        <v>11</v>
      </c>
    </row>
    <row r="1052" spans="1:7">
      <c r="A1052" s="69"/>
      <c r="B1052" s="23"/>
      <c r="C1052" s="23"/>
      <c r="D1052" s="23"/>
      <c r="E1052" s="24" t="s">
        <v>45</v>
      </c>
      <c r="F1052" s="25"/>
      <c r="G1052" s="26"/>
    </row>
    <row r="1053" spans="1:7">
      <c r="A1053" s="30">
        <f>[1]โอนงบประมาณ!E384</f>
        <v>314000</v>
      </c>
      <c r="B1053" s="27"/>
      <c r="C1053" s="27">
        <f>SUM(A1053:B1053)</f>
        <v>314000</v>
      </c>
      <c r="D1053" s="27">
        <f>G1053+D945</f>
        <v>7566774</v>
      </c>
      <c r="E1053" s="28" t="s">
        <v>46</v>
      </c>
      <c r="F1053" s="29" t="s">
        <v>47</v>
      </c>
      <c r="G1053" s="30">
        <v>589504</v>
      </c>
    </row>
    <row r="1054" spans="1:7">
      <c r="A1054" s="30">
        <f>[1]โอนงบประมาณ!E385</f>
        <v>96500</v>
      </c>
      <c r="B1054" s="27"/>
      <c r="C1054" s="27">
        <f t="shared" ref="C1054:C1062" si="65">SUM(A1054:B1054)</f>
        <v>96500</v>
      </c>
      <c r="D1054" s="27">
        <f t="shared" ref="D1054:D1070" si="66">G1054+D946</f>
        <v>2072188.87</v>
      </c>
      <c r="E1054" s="28" t="s">
        <v>48</v>
      </c>
      <c r="F1054" s="29" t="s">
        <v>49</v>
      </c>
      <c r="G1054" s="30">
        <v>207060</v>
      </c>
    </row>
    <row r="1055" spans="1:7">
      <c r="A1055" s="30">
        <f>[1]โอนงบประมาณ!E386</f>
        <v>10097112.27</v>
      </c>
      <c r="B1055" s="27"/>
      <c r="C1055" s="27">
        <f t="shared" si="65"/>
        <v>10097112.27</v>
      </c>
      <c r="D1055" s="27">
        <f t="shared" si="66"/>
        <v>8527690</v>
      </c>
      <c r="E1055" s="28" t="s">
        <v>50</v>
      </c>
      <c r="F1055" s="29" t="s">
        <v>51</v>
      </c>
      <c r="G1055" s="30">
        <v>862375</v>
      </c>
    </row>
    <row r="1056" spans="1:7">
      <c r="A1056" s="30">
        <f>[1]โอนงบประมาณ!E387</f>
        <v>2637387.73</v>
      </c>
      <c r="B1056" s="27"/>
      <c r="C1056" s="27">
        <f t="shared" si="65"/>
        <v>2637387.73</v>
      </c>
      <c r="D1056" s="27">
        <f t="shared" si="66"/>
        <v>356844.25</v>
      </c>
      <c r="E1056" s="28" t="s">
        <v>52</v>
      </c>
      <c r="F1056" s="29" t="s">
        <v>53</v>
      </c>
      <c r="G1056" s="30">
        <v>36678</v>
      </c>
    </row>
    <row r="1057" spans="1:7">
      <c r="A1057" s="30">
        <f>[1]โอนงบประมาณ!E388</f>
        <v>0</v>
      </c>
      <c r="B1057" s="27"/>
      <c r="C1057" s="27">
        <f t="shared" si="65"/>
        <v>0</v>
      </c>
      <c r="D1057" s="27">
        <f t="shared" si="66"/>
        <v>4029209.3</v>
      </c>
      <c r="E1057" s="28" t="s">
        <v>54</v>
      </c>
      <c r="F1057" s="29" t="s">
        <v>55</v>
      </c>
      <c r="G1057" s="30">
        <f>193226.17+3600+6300+5000+6200+6200+5800+6100</f>
        <v>232426.17</v>
      </c>
    </row>
    <row r="1058" spans="1:7">
      <c r="A1058" s="30">
        <f>[1]โอนงบประมาณ!E389</f>
        <v>47119999.999999993</v>
      </c>
      <c r="B1058" s="27"/>
      <c r="C1058" s="27">
        <f t="shared" si="65"/>
        <v>47119999.999999993</v>
      </c>
      <c r="D1058" s="27">
        <f t="shared" si="66"/>
        <v>893221.59</v>
      </c>
      <c r="E1058" s="28" t="s">
        <v>56</v>
      </c>
      <c r="F1058" s="29" t="s">
        <v>57</v>
      </c>
      <c r="G1058" s="30">
        <v>23896</v>
      </c>
    </row>
    <row r="1059" spans="1:7">
      <c r="A1059" s="30">
        <f>[1]โอนงบประมาณ!E390</f>
        <v>0</v>
      </c>
      <c r="B1059" s="27"/>
      <c r="C1059" s="27">
        <f t="shared" si="65"/>
        <v>0</v>
      </c>
      <c r="D1059" s="27">
        <f t="shared" si="66"/>
        <v>181844.84</v>
      </c>
      <c r="E1059" s="28" t="s">
        <v>58</v>
      </c>
      <c r="F1059" s="29" t="s">
        <v>59</v>
      </c>
      <c r="G1059" s="30">
        <v>21877.74</v>
      </c>
    </row>
    <row r="1060" spans="1:7">
      <c r="A1060" s="30">
        <f>[1]โอนงบประมาณ!E391</f>
        <v>0</v>
      </c>
      <c r="B1060" s="27"/>
      <c r="C1060" s="27">
        <f t="shared" si="65"/>
        <v>0</v>
      </c>
      <c r="D1060" s="27">
        <f t="shared" si="66"/>
        <v>61100</v>
      </c>
      <c r="E1060" s="28" t="s">
        <v>60</v>
      </c>
      <c r="F1060" s="29" t="s">
        <v>61</v>
      </c>
      <c r="G1060" s="30">
        <v>0</v>
      </c>
    </row>
    <row r="1061" spans="1:7">
      <c r="A1061" s="30">
        <f>[1]โอนงบประมาณ!E392</f>
        <v>0</v>
      </c>
      <c r="B1061" s="27">
        <v>779000</v>
      </c>
      <c r="C1061" s="27">
        <f t="shared" si="65"/>
        <v>779000</v>
      </c>
      <c r="D1061" s="27">
        <f t="shared" si="66"/>
        <v>5557479</v>
      </c>
      <c r="E1061" s="28" t="s">
        <v>62</v>
      </c>
      <c r="F1061" s="29" t="s">
        <v>63</v>
      </c>
      <c r="G1061" s="30">
        <v>597000</v>
      </c>
    </row>
    <row r="1062" spans="1:7">
      <c r="A1062" s="30">
        <f>[1]โอนงบประมาณ!E393</f>
        <v>0</v>
      </c>
      <c r="B1062" s="27"/>
      <c r="C1062" s="27">
        <f t="shared" si="65"/>
        <v>0</v>
      </c>
      <c r="D1062" s="27">
        <f t="shared" si="66"/>
        <v>2229775.46</v>
      </c>
      <c r="E1062" s="28" t="s">
        <v>64</v>
      </c>
      <c r="F1062" s="29" t="s">
        <v>65</v>
      </c>
      <c r="G1062" s="30"/>
    </row>
    <row r="1063" spans="1:7">
      <c r="A1063" s="70"/>
      <c r="B1063" s="27"/>
      <c r="C1063" s="27"/>
      <c r="D1063" s="27">
        <f t="shared" si="66"/>
        <v>0</v>
      </c>
      <c r="E1063" s="28" t="s">
        <v>66</v>
      </c>
      <c r="F1063" s="29" t="s">
        <v>67</v>
      </c>
      <c r="G1063" s="30"/>
    </row>
    <row r="1064" spans="1:7">
      <c r="A1064" s="27"/>
      <c r="B1064" s="27"/>
      <c r="C1064" s="27"/>
      <c r="D1064" s="27">
        <f t="shared" si="66"/>
        <v>1753168</v>
      </c>
      <c r="E1064" s="28" t="s">
        <v>43</v>
      </c>
      <c r="F1064" s="29" t="s">
        <v>68</v>
      </c>
      <c r="G1064" s="30">
        <v>163300</v>
      </c>
    </row>
    <row r="1065" spans="1:7">
      <c r="A1065" s="27"/>
      <c r="B1065" s="27"/>
      <c r="C1065" s="27"/>
      <c r="D1065" s="27">
        <f t="shared" si="66"/>
        <v>8255178.5999999996</v>
      </c>
      <c r="E1065" s="28" t="s">
        <v>69</v>
      </c>
      <c r="F1065" s="29" t="s">
        <v>70</v>
      </c>
      <c r="G1065" s="30"/>
    </row>
    <row r="1066" spans="1:7">
      <c r="A1066" s="27"/>
      <c r="B1066" s="27"/>
      <c r="C1066" s="27"/>
      <c r="D1066" s="27">
        <f t="shared" si="66"/>
        <v>3138211.28</v>
      </c>
      <c r="E1066" s="28" t="s">
        <v>71</v>
      </c>
      <c r="F1066" s="29" t="s">
        <v>72</v>
      </c>
      <c r="G1066" s="30">
        <f>21198.52+25211+7304+209300.25+1050</f>
        <v>264063.77</v>
      </c>
    </row>
    <row r="1067" spans="1:7">
      <c r="A1067" s="27"/>
      <c r="B1067" s="27"/>
      <c r="C1067" s="27"/>
      <c r="D1067" s="27">
        <f t="shared" si="66"/>
        <v>0</v>
      </c>
      <c r="E1067" s="28" t="s">
        <v>74</v>
      </c>
      <c r="F1067" s="29"/>
      <c r="G1067" s="30"/>
    </row>
    <row r="1068" spans="1:7">
      <c r="A1068" s="27"/>
      <c r="B1068" s="27"/>
      <c r="C1068" s="27"/>
      <c r="D1068" s="27">
        <f t="shared" si="66"/>
        <v>342.34000000000003</v>
      </c>
      <c r="E1068" s="28" t="s">
        <v>38</v>
      </c>
      <c r="F1068" s="29"/>
      <c r="G1068" s="30"/>
    </row>
    <row r="1069" spans="1:7">
      <c r="A1069" s="27"/>
      <c r="B1069" s="27"/>
      <c r="C1069" s="27"/>
      <c r="D1069" s="27">
        <f t="shared" si="66"/>
        <v>3.2</v>
      </c>
      <c r="E1069" s="28" t="s">
        <v>94</v>
      </c>
      <c r="F1069" s="29"/>
      <c r="G1069" s="30"/>
    </row>
    <row r="1070" spans="1:7">
      <c r="A1070" s="31"/>
      <c r="B1070" s="31"/>
      <c r="C1070" s="31"/>
      <c r="D1070" s="27">
        <f t="shared" si="66"/>
        <v>95760</v>
      </c>
      <c r="E1070" s="28" t="s">
        <v>97</v>
      </c>
      <c r="F1070" s="33"/>
      <c r="G1070" s="34">
        <v>95760</v>
      </c>
    </row>
    <row r="1071" spans="1:7">
      <c r="A1071" s="31"/>
      <c r="B1071" s="31"/>
      <c r="C1071" s="31"/>
      <c r="D1071" s="31"/>
      <c r="E1071" s="28"/>
      <c r="F1071" s="33"/>
      <c r="G1071" s="34"/>
    </row>
    <row r="1072" spans="1:7">
      <c r="A1072" s="31"/>
      <c r="B1072" s="31"/>
      <c r="C1072" s="31"/>
      <c r="D1072" s="31"/>
      <c r="E1072" s="28"/>
      <c r="F1072" s="33"/>
      <c r="G1072" s="34"/>
    </row>
    <row r="1073" spans="1:7">
      <c r="A1073" s="43">
        <f>SUM(A1053:A1072)</f>
        <v>60264999.999999993</v>
      </c>
      <c r="B1073" s="43">
        <f t="shared" ref="B1073:C1073" si="67">SUM(B1053:B1072)</f>
        <v>779000</v>
      </c>
      <c r="C1073" s="43">
        <f t="shared" si="67"/>
        <v>61043999.999999993</v>
      </c>
      <c r="D1073" s="43">
        <f>SUM(D1053:D1072)</f>
        <v>44718790.730000012</v>
      </c>
      <c r="E1073" s="44" t="s">
        <v>75</v>
      </c>
      <c r="F1073" s="45"/>
      <c r="G1073" s="46">
        <f>SUM(G1053:G1072)</f>
        <v>3093940.68</v>
      </c>
    </row>
    <row r="1074" spans="1:7">
      <c r="A1074" s="15"/>
      <c r="B1074" s="15"/>
      <c r="C1074" s="15"/>
      <c r="D1074" s="23">
        <f>D1046-D1073</f>
        <v>7212115.8799999803</v>
      </c>
      <c r="E1074" s="47" t="s">
        <v>76</v>
      </c>
      <c r="F1074" s="48"/>
      <c r="G1074" s="26">
        <f>G1046-G1073</f>
        <v>2604808.3199999998</v>
      </c>
    </row>
    <row r="1075" spans="1:7">
      <c r="A1075" s="15"/>
      <c r="B1075" s="15"/>
      <c r="C1075" s="15"/>
      <c r="D1075" s="27"/>
      <c r="E1075" s="47" t="s">
        <v>77</v>
      </c>
      <c r="F1075" s="48"/>
      <c r="G1075" s="30"/>
    </row>
    <row r="1076" spans="1:7">
      <c r="A1076" s="15"/>
      <c r="B1076" s="15"/>
      <c r="C1076" s="15"/>
      <c r="D1076" s="31"/>
      <c r="E1076" s="47" t="s">
        <v>78</v>
      </c>
      <c r="F1076" s="48"/>
      <c r="G1076" s="34"/>
    </row>
    <row r="1077" spans="1:7" ht="24" thickBot="1">
      <c r="A1077" s="15"/>
      <c r="B1077" s="15"/>
      <c r="C1077" s="15"/>
      <c r="D1077" s="35">
        <f>D983+D1074</f>
        <v>30310038.12999998</v>
      </c>
      <c r="E1077" s="47" t="s">
        <v>79</v>
      </c>
      <c r="F1077" s="48"/>
      <c r="G1077" s="38">
        <f>G983+G1074</f>
        <v>30310038.129999995</v>
      </c>
    </row>
    <row r="1078" spans="1:7" ht="24" thickTop="1"/>
    <row r="1080" spans="1:7">
      <c r="A1080" s="51"/>
      <c r="B1080" s="51"/>
      <c r="C1080" s="51"/>
      <c r="D1080" s="51"/>
      <c r="E1080" s="52"/>
      <c r="F1080" s="53"/>
      <c r="G1080" s="51"/>
    </row>
    <row r="1081" spans="1:7">
      <c r="A1081" s="51"/>
      <c r="B1081" s="51"/>
      <c r="C1081" s="51"/>
      <c r="D1081" s="51"/>
      <c r="E1081" s="52"/>
      <c r="F1081" s="53"/>
      <c r="G1081" s="51"/>
    </row>
    <row r="1082" spans="1:7">
      <c r="A1082" s="51"/>
      <c r="B1082" s="51"/>
      <c r="C1082" s="51"/>
      <c r="D1082" s="51"/>
      <c r="E1082" s="52"/>
      <c r="F1082" s="53"/>
      <c r="G1082" s="54"/>
    </row>
    <row r="1083" spans="1:7">
      <c r="A1083" s="56"/>
      <c r="B1083" s="56"/>
      <c r="C1083" s="56"/>
      <c r="D1083" s="56"/>
      <c r="E1083" s="57"/>
      <c r="F1083" s="58"/>
      <c r="G1083" s="56"/>
    </row>
  </sheetData>
  <mergeCells count="50">
    <mergeCell ref="A979:D979"/>
    <mergeCell ref="A1048:D1048"/>
    <mergeCell ref="A870:G870"/>
    <mergeCell ref="A871:D871"/>
    <mergeCell ref="A940:D940"/>
    <mergeCell ref="A976:G976"/>
    <mergeCell ref="A977:G977"/>
    <mergeCell ref="A978:G978"/>
    <mergeCell ref="A761:G761"/>
    <mergeCell ref="A762:G762"/>
    <mergeCell ref="A763:D763"/>
    <mergeCell ref="A832:D832"/>
    <mergeCell ref="A868:G868"/>
    <mergeCell ref="A869:G869"/>
    <mergeCell ref="A652:G652"/>
    <mergeCell ref="A653:G653"/>
    <mergeCell ref="A654:G654"/>
    <mergeCell ref="A655:D655"/>
    <mergeCell ref="A724:D724"/>
    <mergeCell ref="A760:G760"/>
    <mergeCell ref="A507:D507"/>
    <mergeCell ref="A543:G543"/>
    <mergeCell ref="A544:G544"/>
    <mergeCell ref="A545:G545"/>
    <mergeCell ref="A546:D546"/>
    <mergeCell ref="A616:D616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2018-07-10T08:42:47Z</dcterms:created>
  <dcterms:modified xsi:type="dcterms:W3CDTF">2018-07-10T08:45:02Z</dcterms:modified>
</cp:coreProperties>
</file>